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9140" windowHeight="11955" tabRatio="603" firstSheet="1" activeTab="5"/>
  </bookViews>
  <sheets>
    <sheet name="tab opisowa1" sheetId="7" r:id="rId1"/>
    <sheet name="zest. zbiorcze" sheetId="3" r:id="rId2"/>
    <sheet name="GRUPA0" sheetId="4" r:id="rId3"/>
    <sheet name="ZEST. Z GRUNTÓW" sheetId="9" state="hidden" r:id="rId4"/>
    <sheet name="GRUPA1-2 " sheetId="6" r:id="rId5"/>
    <sheet name="GRUPA3-6" sheetId="5" r:id="rId6"/>
    <sheet name="GRUPA 7" sheetId="1" r:id="rId7"/>
    <sheet name="GRUPA8" sheetId="2" r:id="rId8"/>
  </sheets>
  <calcPr calcId="125725"/>
</workbook>
</file>

<file path=xl/calcChain.xml><?xml version="1.0" encoding="utf-8"?>
<calcChain xmlns="http://schemas.openxmlformats.org/spreadsheetml/2006/main">
  <c r="I15" i="4"/>
  <c r="J24" i="2"/>
  <c r="L36" i="5"/>
  <c r="L27"/>
  <c r="J23"/>
  <c r="K14" i="4"/>
  <c r="K13"/>
  <c r="K15" s="1"/>
  <c r="F25"/>
  <c r="J17" i="1"/>
  <c r="G13" i="4"/>
  <c r="L13"/>
  <c r="K20" i="5"/>
  <c r="O21" i="6"/>
  <c r="K18"/>
  <c r="K18" i="5"/>
  <c r="M16" i="1"/>
  <c r="O16"/>
  <c r="L14" i="6"/>
  <c r="K17" i="5"/>
  <c r="C89" i="9"/>
  <c r="J89"/>
  <c r="J25" i="4" s="1"/>
  <c r="G89" i="9"/>
  <c r="G25" i="4" s="1"/>
  <c r="D89" i="9"/>
  <c r="L93" s="1"/>
  <c r="L88"/>
  <c r="L87"/>
  <c r="L86"/>
  <c r="L85"/>
  <c r="L84"/>
  <c r="L83"/>
  <c r="L82"/>
  <c r="L81"/>
  <c r="L80"/>
  <c r="L79"/>
  <c r="L78"/>
  <c r="L77"/>
  <c r="L76"/>
  <c r="L75"/>
  <c r="L74"/>
  <c r="L73"/>
  <c r="L72"/>
  <c r="L71"/>
  <c r="L70"/>
  <c r="L69"/>
  <c r="L68"/>
  <c r="L67"/>
  <c r="L66"/>
  <c r="L65"/>
  <c r="L64"/>
  <c r="L63"/>
  <c r="L62"/>
  <c r="L61"/>
  <c r="L60"/>
  <c r="L59"/>
  <c r="L58"/>
  <c r="L57"/>
  <c r="L56"/>
  <c r="L55"/>
  <c r="L54"/>
  <c r="L53"/>
  <c r="L52"/>
  <c r="L51"/>
  <c r="L50"/>
  <c r="L49"/>
  <c r="L48"/>
  <c r="L47"/>
  <c r="L46"/>
  <c r="L45"/>
  <c r="L44"/>
  <c r="L43"/>
  <c r="L42"/>
  <c r="L41"/>
  <c r="L40"/>
  <c r="L39"/>
  <c r="L38"/>
  <c r="L37"/>
  <c r="L36"/>
  <c r="L35"/>
  <c r="L34"/>
  <c r="L33"/>
  <c r="L32"/>
  <c r="L31"/>
  <c r="L30"/>
  <c r="L29"/>
  <c r="L28"/>
  <c r="L27"/>
  <c r="L26"/>
  <c r="L25"/>
  <c r="L24"/>
  <c r="L23"/>
  <c r="L22"/>
  <c r="L21"/>
  <c r="L20"/>
  <c r="L19"/>
  <c r="L18"/>
  <c r="L17"/>
  <c r="L16"/>
  <c r="L15"/>
  <c r="L14"/>
  <c r="L13"/>
  <c r="L12"/>
  <c r="L11"/>
  <c r="L89" s="1"/>
  <c r="L94" s="1"/>
  <c r="L14" i="4"/>
  <c r="Q15"/>
  <c r="R15"/>
  <c r="T15"/>
  <c r="U15"/>
  <c r="O15"/>
  <c r="S13"/>
  <c r="S15" s="1"/>
  <c r="P13"/>
  <c r="P15" s="1"/>
  <c r="K17" i="2"/>
  <c r="K13" i="5"/>
  <c r="K14"/>
  <c r="K15"/>
  <c r="K16"/>
  <c r="K19"/>
  <c r="K21"/>
  <c r="K22"/>
  <c r="K23"/>
  <c r="K24"/>
  <c r="K25"/>
  <c r="L12" i="2"/>
  <c r="L13"/>
  <c r="L14"/>
  <c r="L15"/>
  <c r="L16"/>
  <c r="L17"/>
  <c r="L18"/>
  <c r="L19"/>
  <c r="L20"/>
  <c r="K13"/>
  <c r="K14"/>
  <c r="K15"/>
  <c r="K16"/>
  <c r="K18"/>
  <c r="K19"/>
  <c r="K20"/>
  <c r="K21"/>
  <c r="K23"/>
  <c r="D34"/>
  <c r="E34"/>
  <c r="G34"/>
  <c r="H34"/>
  <c r="I34"/>
  <c r="Q34"/>
  <c r="R34"/>
  <c r="T34"/>
  <c r="U34"/>
  <c r="C34"/>
  <c r="E29" i="1"/>
  <c r="F29"/>
  <c r="H29"/>
  <c r="I29"/>
  <c r="J29"/>
  <c r="Q29"/>
  <c r="R29"/>
  <c r="T29"/>
  <c r="U29"/>
  <c r="C29"/>
  <c r="C36" i="5"/>
  <c r="E36"/>
  <c r="F36"/>
  <c r="G36"/>
  <c r="H36"/>
  <c r="I36"/>
  <c r="Q36"/>
  <c r="R36"/>
  <c r="T36"/>
  <c r="U36"/>
  <c r="D36"/>
  <c r="D39" i="6"/>
  <c r="E39"/>
  <c r="F39"/>
  <c r="H39"/>
  <c r="I39"/>
  <c r="J39"/>
  <c r="Q39"/>
  <c r="T39"/>
  <c r="C39"/>
  <c r="E25" i="4"/>
  <c r="H25"/>
  <c r="I25"/>
  <c r="O25"/>
  <c r="P25"/>
  <c r="Q25"/>
  <c r="R25"/>
  <c r="S25"/>
  <c r="T25"/>
  <c r="U25"/>
  <c r="C25"/>
  <c r="R39" i="6"/>
  <c r="U39"/>
  <c r="L22" i="2"/>
  <c r="K22"/>
  <c r="K34" s="1"/>
  <c r="N17" i="1"/>
  <c r="S14" i="4"/>
  <c r="P14" s="1"/>
  <c r="M14" s="1"/>
  <c r="T14"/>
  <c r="Q14" s="1"/>
  <c r="N14" s="1"/>
  <c r="U14"/>
  <c r="R14" s="1"/>
  <c r="O14" s="1"/>
  <c r="S13" i="2"/>
  <c r="S34" s="1"/>
  <c r="S14"/>
  <c r="S15"/>
  <c r="S16"/>
  <c r="S17"/>
  <c r="S18"/>
  <c r="S19"/>
  <c r="S20"/>
  <c r="S21"/>
  <c r="S22"/>
  <c r="S23"/>
  <c r="N13"/>
  <c r="N34" s="1"/>
  <c r="O13"/>
  <c r="O34" s="1"/>
  <c r="P13"/>
  <c r="M13" s="1"/>
  <c r="N14"/>
  <c r="O14"/>
  <c r="P14"/>
  <c r="M14" s="1"/>
  <c r="N15"/>
  <c r="O15"/>
  <c r="P15"/>
  <c r="M15" s="1"/>
  <c r="N16"/>
  <c r="O16"/>
  <c r="P16"/>
  <c r="M16" s="1"/>
  <c r="N17"/>
  <c r="O17"/>
  <c r="P17"/>
  <c r="M17" s="1"/>
  <c r="N18"/>
  <c r="O18"/>
  <c r="P18"/>
  <c r="M18" s="1"/>
  <c r="N19"/>
  <c r="O19"/>
  <c r="P19"/>
  <c r="M19" s="1"/>
  <c r="N20"/>
  <c r="O20"/>
  <c r="P20"/>
  <c r="M20" s="1"/>
  <c r="N21"/>
  <c r="O21"/>
  <c r="P21"/>
  <c r="M21" s="1"/>
  <c r="N22"/>
  <c r="O22"/>
  <c r="P22"/>
  <c r="M22" s="1"/>
  <c r="L23"/>
  <c r="N23"/>
  <c r="O23"/>
  <c r="P23"/>
  <c r="M23" s="1"/>
  <c r="S13" i="1"/>
  <c r="S14"/>
  <c r="S15"/>
  <c r="S17"/>
  <c r="S18"/>
  <c r="S19"/>
  <c r="N13"/>
  <c r="O13"/>
  <c r="P13"/>
  <c r="M13" s="1"/>
  <c r="K14"/>
  <c r="L14"/>
  <c r="N14"/>
  <c r="O14"/>
  <c r="P14"/>
  <c r="M14" s="1"/>
  <c r="K15"/>
  <c r="L15"/>
  <c r="N15"/>
  <c r="O15"/>
  <c r="P15"/>
  <c r="M15" s="1"/>
  <c r="K16"/>
  <c r="L16"/>
  <c r="K17"/>
  <c r="O17"/>
  <c r="P17"/>
  <c r="M17" s="1"/>
  <c r="K18"/>
  <c r="L18"/>
  <c r="N18"/>
  <c r="O18"/>
  <c r="P18"/>
  <c r="M18" s="1"/>
  <c r="K19"/>
  <c r="L19"/>
  <c r="N19"/>
  <c r="O19"/>
  <c r="P19"/>
  <c r="M19" s="1"/>
  <c r="O12"/>
  <c r="N12"/>
  <c r="S12"/>
  <c r="P12"/>
  <c r="M12" s="1"/>
  <c r="L12"/>
  <c r="K12"/>
  <c r="S26" i="5"/>
  <c r="S25"/>
  <c r="S24"/>
  <c r="S23"/>
  <c r="S22"/>
  <c r="S21"/>
  <c r="S20"/>
  <c r="S19"/>
  <c r="S18"/>
  <c r="S17"/>
  <c r="S15"/>
  <c r="S14"/>
  <c r="S13"/>
  <c r="S36" s="1"/>
  <c r="L13"/>
  <c r="N13"/>
  <c r="O13"/>
  <c r="P13"/>
  <c r="M13" s="1"/>
  <c r="L14"/>
  <c r="N14"/>
  <c r="O14"/>
  <c r="P14"/>
  <c r="M14" s="1"/>
  <c r="L15"/>
  <c r="N15"/>
  <c r="O15"/>
  <c r="P15"/>
  <c r="M15" s="1"/>
  <c r="L16"/>
  <c r="L17"/>
  <c r="N17"/>
  <c r="O17"/>
  <c r="P17"/>
  <c r="M17" s="1"/>
  <c r="L18"/>
  <c r="N18"/>
  <c r="O18"/>
  <c r="P18"/>
  <c r="M18" s="1"/>
  <c r="L19"/>
  <c r="N19"/>
  <c r="O19"/>
  <c r="P19"/>
  <c r="M19" s="1"/>
  <c r="L20"/>
  <c r="N20"/>
  <c r="O20"/>
  <c r="P20"/>
  <c r="M20" s="1"/>
  <c r="L21"/>
  <c r="N21"/>
  <c r="O21"/>
  <c r="P21"/>
  <c r="M21" s="1"/>
  <c r="L22"/>
  <c r="M22"/>
  <c r="N22"/>
  <c r="O22"/>
  <c r="P22"/>
  <c r="N23"/>
  <c r="O23"/>
  <c r="P23"/>
  <c r="M23" s="1"/>
  <c r="L24"/>
  <c r="N24"/>
  <c r="O24"/>
  <c r="P24"/>
  <c r="M24" s="1"/>
  <c r="L25"/>
  <c r="M25"/>
  <c r="N25"/>
  <c r="O25"/>
  <c r="P25"/>
  <c r="K26"/>
  <c r="K36" s="1"/>
  <c r="L26"/>
  <c r="M26"/>
  <c r="N26"/>
  <c r="O26"/>
  <c r="P26"/>
  <c r="O12"/>
  <c r="N12"/>
  <c r="S12"/>
  <c r="P12"/>
  <c r="L12"/>
  <c r="K12"/>
  <c r="R29" i="6"/>
  <c r="S13"/>
  <c r="S14"/>
  <c r="S15"/>
  <c r="S17"/>
  <c r="S19"/>
  <c r="S21"/>
  <c r="S22"/>
  <c r="S23"/>
  <c r="S24"/>
  <c r="S25"/>
  <c r="S27"/>
  <c r="S28"/>
  <c r="P13"/>
  <c r="P14"/>
  <c r="P15"/>
  <c r="P17"/>
  <c r="P19"/>
  <c r="M19" s="1"/>
  <c r="M20"/>
  <c r="P21"/>
  <c r="P22"/>
  <c r="P23"/>
  <c r="P24"/>
  <c r="P25"/>
  <c r="P27"/>
  <c r="P28"/>
  <c r="K13"/>
  <c r="L13"/>
  <c r="N13"/>
  <c r="O13"/>
  <c r="K14"/>
  <c r="N14"/>
  <c r="K15"/>
  <c r="L15"/>
  <c r="N15"/>
  <c r="O15"/>
  <c r="K16"/>
  <c r="L16"/>
  <c r="N16"/>
  <c r="K17"/>
  <c r="L17"/>
  <c r="M17"/>
  <c r="N17"/>
  <c r="O17"/>
  <c r="L18"/>
  <c r="N18"/>
  <c r="K19"/>
  <c r="L19"/>
  <c r="N19"/>
  <c r="O19"/>
  <c r="K20"/>
  <c r="L20"/>
  <c r="N20"/>
  <c r="O20"/>
  <c r="K21"/>
  <c r="L21"/>
  <c r="M21"/>
  <c r="N21"/>
  <c r="K22"/>
  <c r="L22"/>
  <c r="N22"/>
  <c r="O22"/>
  <c r="M22"/>
  <c r="K23"/>
  <c r="L23"/>
  <c r="M23"/>
  <c r="N23"/>
  <c r="O23"/>
  <c r="K24"/>
  <c r="L24"/>
  <c r="M24"/>
  <c r="N24"/>
  <c r="O24"/>
  <c r="K25"/>
  <c r="L25"/>
  <c r="M25"/>
  <c r="N25"/>
  <c r="O25"/>
  <c r="N26"/>
  <c r="K27"/>
  <c r="L27"/>
  <c r="M27"/>
  <c r="N27"/>
  <c r="O27"/>
  <c r="K28"/>
  <c r="N28"/>
  <c r="N39" s="1"/>
  <c r="S12"/>
  <c r="M12" s="1"/>
  <c r="P12"/>
  <c r="O12"/>
  <c r="N12"/>
  <c r="L12"/>
  <c r="K12"/>
  <c r="U24" i="2"/>
  <c r="T24"/>
  <c r="S24" s="1"/>
  <c r="R24"/>
  <c r="O24" s="1"/>
  <c r="N17" i="3" s="1"/>
  <c r="Q24" i="2"/>
  <c r="N24" s="1"/>
  <c r="M17" i="3" s="1"/>
  <c r="I24" i="2"/>
  <c r="H17" i="3" s="1"/>
  <c r="G24" i="2"/>
  <c r="G17" i="3" s="1"/>
  <c r="F24" i="2"/>
  <c r="F17" i="3" s="1"/>
  <c r="D24" i="2"/>
  <c r="E17" i="3" s="1"/>
  <c r="E10" i="7" s="1"/>
  <c r="C24" i="2"/>
  <c r="I17" i="3"/>
  <c r="P39" i="6" l="1"/>
  <c r="M13"/>
  <c r="M15"/>
  <c r="S39"/>
  <c r="K39"/>
  <c r="D25" i="4"/>
  <c r="M13"/>
  <c r="M28" i="6"/>
  <c r="O39"/>
  <c r="M12" i="5"/>
  <c r="O36"/>
  <c r="N36"/>
  <c r="M34" i="2"/>
  <c r="P34"/>
  <c r="J34"/>
  <c r="F34"/>
  <c r="L21"/>
  <c r="L34" s="1"/>
  <c r="K29" i="1"/>
  <c r="O29"/>
  <c r="M29"/>
  <c r="N29"/>
  <c r="S29"/>
  <c r="P29"/>
  <c r="M36" i="5"/>
  <c r="P36"/>
  <c r="L25" i="4"/>
  <c r="K24" i="2"/>
  <c r="J17" i="3" s="1"/>
  <c r="F10" i="7" s="1"/>
  <c r="L24" i="2"/>
  <c r="K17" i="3" s="1"/>
  <c r="G10" i="7" s="1"/>
  <c r="I10" s="1"/>
  <c r="D17" i="3"/>
  <c r="D10" i="7" s="1"/>
  <c r="P24" i="2"/>
  <c r="M24" s="1"/>
  <c r="L17" i="3" s="1"/>
  <c r="U27" i="5"/>
  <c r="T27"/>
  <c r="R27"/>
  <c r="O27" s="1"/>
  <c r="N13" i="3" s="1"/>
  <c r="Q27" i="5"/>
  <c r="I27"/>
  <c r="H13" i="3" s="1"/>
  <c r="H27" i="5"/>
  <c r="G27"/>
  <c r="G13" i="3" s="1"/>
  <c r="F27" i="5"/>
  <c r="F13" i="3" s="1"/>
  <c r="E27" i="5"/>
  <c r="D27"/>
  <c r="E13" i="3" s="1"/>
  <c r="E13" i="7" s="1"/>
  <c r="C27" i="5"/>
  <c r="D13" i="3" s="1"/>
  <c r="D13" i="7" s="1"/>
  <c r="U29" i="6"/>
  <c r="O29" s="1"/>
  <c r="T29"/>
  <c r="Q29"/>
  <c r="J29"/>
  <c r="I29"/>
  <c r="H29"/>
  <c r="F29"/>
  <c r="E29"/>
  <c r="D29"/>
  <c r="C29"/>
  <c r="J15" i="4"/>
  <c r="I9" i="3" s="1"/>
  <c r="G15" i="4"/>
  <c r="G9" i="3" s="1"/>
  <c r="F15" i="4"/>
  <c r="D15"/>
  <c r="C15"/>
  <c r="N9" i="3"/>
  <c r="E20" i="1"/>
  <c r="F20"/>
  <c r="F15" i="3" s="1"/>
  <c r="G20" i="1"/>
  <c r="G15" i="3" s="1"/>
  <c r="H20" i="1"/>
  <c r="I20"/>
  <c r="J20"/>
  <c r="I15" i="3" s="1"/>
  <c r="Q20" i="1"/>
  <c r="R20"/>
  <c r="T20"/>
  <c r="U20"/>
  <c r="C20"/>
  <c r="D15" i="3" s="1"/>
  <c r="D11" i="7" s="1"/>
  <c r="M25" i="4" l="1"/>
  <c r="M15"/>
  <c r="L9" i="3" s="1"/>
  <c r="M39" i="6"/>
  <c r="N15" i="4"/>
  <c r="M9" i="3" s="1"/>
  <c r="N25" i="4"/>
  <c r="L17" i="1"/>
  <c r="G29"/>
  <c r="J27" i="5"/>
  <c r="I13" i="3" s="1"/>
  <c r="J36" i="5"/>
  <c r="L23"/>
  <c r="L28" i="6"/>
  <c r="L39" s="1"/>
  <c r="G39"/>
  <c r="H10" i="7"/>
  <c r="L15" i="4"/>
  <c r="K9" i="3" s="1"/>
  <c r="G5" i="7" s="1"/>
  <c r="E9" i="3"/>
  <c r="E5" i="7" s="1"/>
  <c r="F40" i="3"/>
  <c r="F9"/>
  <c r="F37" s="1"/>
  <c r="H9"/>
  <c r="H37" s="1"/>
  <c r="H40"/>
  <c r="K25" i="4"/>
  <c r="D40" i="3"/>
  <c r="D9"/>
  <c r="H15"/>
  <c r="K20" i="1"/>
  <c r="E11" i="3"/>
  <c r="E6" i="7" s="1"/>
  <c r="F41" i="3"/>
  <c r="F11"/>
  <c r="F38" s="1"/>
  <c r="H41"/>
  <c r="H11"/>
  <c r="N11"/>
  <c r="N19" s="1"/>
  <c r="D41"/>
  <c r="D11"/>
  <c r="D6" i="7" s="1"/>
  <c r="I11" i="3"/>
  <c r="K29" i="6"/>
  <c r="G29"/>
  <c r="J15" i="3"/>
  <c r="F11" i="7" s="1"/>
  <c r="N20" i="1"/>
  <c r="M15" i="3" s="1"/>
  <c r="P20" i="1"/>
  <c r="S20"/>
  <c r="O20"/>
  <c r="N15" i="3" s="1"/>
  <c r="S27" i="5"/>
  <c r="N27"/>
  <c r="M13" i="3" s="1"/>
  <c r="P27" i="5"/>
  <c r="K13" i="3"/>
  <c r="G13" i="7" s="1"/>
  <c r="I13" s="1"/>
  <c r="K27" i="5"/>
  <c r="J13" i="3" s="1"/>
  <c r="F13" i="7" s="1"/>
  <c r="H13" s="1"/>
  <c r="S29" i="6"/>
  <c r="P29"/>
  <c r="N29"/>
  <c r="I19" i="3" l="1"/>
  <c r="I39"/>
  <c r="H38"/>
  <c r="D38"/>
  <c r="D21" i="7"/>
  <c r="I5"/>
  <c r="J40" i="3"/>
  <c r="J9"/>
  <c r="D37"/>
  <c r="D5" i="7"/>
  <c r="D20" s="1"/>
  <c r="N39" i="3"/>
  <c r="M39"/>
  <c r="M11"/>
  <c r="M19" s="1"/>
  <c r="G39"/>
  <c r="G11"/>
  <c r="G19" s="1"/>
  <c r="J41"/>
  <c r="J11"/>
  <c r="F6" i="7" s="1"/>
  <c r="H6" s="1"/>
  <c r="H21" s="1"/>
  <c r="L29" i="6"/>
  <c r="M20" i="1"/>
  <c r="L15" i="3" s="1"/>
  <c r="M27" i="5"/>
  <c r="L13" i="3" s="1"/>
  <c r="M29" i="6"/>
  <c r="J38" i="3" l="1"/>
  <c r="J37"/>
  <c r="F5" i="7"/>
  <c r="L39" i="3"/>
  <c r="L11"/>
  <c r="L19" s="1"/>
  <c r="K11"/>
  <c r="G6" i="7" s="1"/>
  <c r="I6" s="1"/>
  <c r="F21" l="1"/>
  <c r="F20"/>
  <c r="H5"/>
  <c r="H20" s="1"/>
  <c r="D29" i="1"/>
  <c r="L13"/>
  <c r="L29" s="1"/>
  <c r="D20"/>
  <c r="E39" i="3" s="1"/>
  <c r="E15" l="1"/>
  <c r="L20" i="1"/>
  <c r="E11" i="7" l="1"/>
  <c r="E16" s="1"/>
  <c r="E19" i="3"/>
  <c r="K15"/>
  <c r="G11" i="7" s="1"/>
  <c r="K39" i="3"/>
  <c r="E19" i="7" l="1"/>
  <c r="K19" i="3"/>
  <c r="G16" i="7"/>
  <c r="I11"/>
  <c r="I16" s="1"/>
  <c r="I19" l="1"/>
  <c r="G19"/>
</calcChain>
</file>

<file path=xl/sharedStrings.xml><?xml version="1.0" encoding="utf-8"?>
<sst xmlns="http://schemas.openxmlformats.org/spreadsheetml/2006/main" count="743" uniqueCount="403">
  <si>
    <t xml:space="preserve">III. Zestawienie pozostałych składników mienia powiatowego </t>
  </si>
  <si>
    <t>będącego we władaniu jednostek organizacyjnych</t>
  </si>
  <si>
    <t>Załącznik Nr 1.4</t>
  </si>
  <si>
    <t>do informacji</t>
  </si>
  <si>
    <t>o stanie mienia powiatowego</t>
  </si>
  <si>
    <t>Poz.</t>
  </si>
  <si>
    <t xml:space="preserve">wyszczególnienie tytułu władania i rodzaju użytkowania </t>
  </si>
  <si>
    <t>zmiany</t>
  </si>
  <si>
    <t>uzyskane dochody</t>
  </si>
  <si>
    <t>z tego w okresie</t>
  </si>
  <si>
    <t>zwiększenia</t>
  </si>
  <si>
    <t>zmniejszenia</t>
  </si>
  <si>
    <t>ogółem</t>
  </si>
  <si>
    <t>z tego z tytułu</t>
  </si>
  <si>
    <t>wartość w zł</t>
  </si>
  <si>
    <t>z tytułu</t>
  </si>
  <si>
    <t>ilość w szt. (kol. 3+6-9)=</t>
  </si>
  <si>
    <t>wartość w zł (kol. 4+7-10)=</t>
  </si>
  <si>
    <t>sprzedaży</t>
  </si>
  <si>
    <t>wynajmu i dzierżawy</t>
  </si>
  <si>
    <t>1.</t>
  </si>
  <si>
    <t>PCPR (zbiorczo)</t>
  </si>
  <si>
    <t>umorzenie</t>
  </si>
  <si>
    <t>Specjalny Ośrodek Szkolno-Wychowawczy w Nowogardzie</t>
  </si>
  <si>
    <t>RAZEM</t>
  </si>
  <si>
    <t>umorzenia</t>
  </si>
  <si>
    <t>zakup</t>
  </si>
  <si>
    <t>I. Zestawienie gruntów stanowiących mienie powiatu goleniowskiego</t>
  </si>
  <si>
    <t>oraz ich zmiana w okresie od 1 października 2007 r. do 30 września 2008 r.</t>
  </si>
  <si>
    <t>Załącznik Nr 1.1</t>
  </si>
  <si>
    <t>ogółem w zł</t>
  </si>
  <si>
    <t>ilość w ha</t>
  </si>
  <si>
    <t>ilość w ha (kol. 3+6-9)=</t>
  </si>
  <si>
    <r>
      <t xml:space="preserve">Grupa 0     </t>
    </r>
    <r>
      <rPr>
        <sz val="10"/>
        <rFont val="Arial CE"/>
        <family val="2"/>
        <charset val="238"/>
      </rPr>
      <t xml:space="preserve">"Grunty" </t>
    </r>
    <r>
      <rPr>
        <b/>
        <sz val="10"/>
        <rFont val="Arial CE"/>
        <family val="2"/>
        <charset val="238"/>
      </rPr>
      <t xml:space="preserve"> </t>
    </r>
  </si>
  <si>
    <t xml:space="preserve">1. </t>
  </si>
  <si>
    <t>2.</t>
  </si>
  <si>
    <t>Razem</t>
  </si>
  <si>
    <t>II. Zestawienie budynków i budowli stanowiących</t>
  </si>
  <si>
    <t>mienie powiatu goleniowskiego</t>
  </si>
  <si>
    <t>Załącznik Nr 1.2</t>
  </si>
  <si>
    <t>modernizacja</t>
  </si>
  <si>
    <t>3.</t>
  </si>
  <si>
    <t>4.</t>
  </si>
  <si>
    <t>5.</t>
  </si>
  <si>
    <t>6.</t>
  </si>
  <si>
    <t>7.</t>
  </si>
  <si>
    <t>8.</t>
  </si>
  <si>
    <t>9.</t>
  </si>
  <si>
    <t>umorzenie przekazanie</t>
  </si>
  <si>
    <t>10.</t>
  </si>
  <si>
    <t>11.</t>
  </si>
  <si>
    <t>12.</t>
  </si>
  <si>
    <t>13.</t>
  </si>
  <si>
    <t>Załącznik Nr 1.3</t>
  </si>
  <si>
    <t>Szkoła Muzyczna I Stopnia</t>
  </si>
  <si>
    <t>Załącznik Nr 1.5</t>
  </si>
  <si>
    <r>
      <t xml:space="preserve">Grupa /1-2/ </t>
    </r>
    <r>
      <rPr>
        <sz val="7"/>
        <rFont val="Arial CE"/>
        <family val="2"/>
        <charset val="238"/>
      </rPr>
      <t>"Budynki i budowle"</t>
    </r>
  </si>
  <si>
    <t>LP</t>
  </si>
  <si>
    <t>il.    w           szt</t>
  </si>
  <si>
    <t>il   w szt</t>
  </si>
  <si>
    <t>grunty będące                we władaniu jednostek organizacyj.</t>
  </si>
  <si>
    <t>Zespół Szkół Specjalnych           w Goleniowie</t>
  </si>
  <si>
    <t>Poradnia Psychol.-Pedagog.            w Goleniowie</t>
  </si>
  <si>
    <t>Zespół Szkół Ponadgimn.                w Maszewie</t>
  </si>
  <si>
    <t>Zespół Szkół Ponadgimn.                   w Goleniowie</t>
  </si>
  <si>
    <t>Starostwo Powiatowe               w Goleniowie</t>
  </si>
  <si>
    <t>Dom Pomocy Społecznej                      w Nowogardzie</t>
  </si>
  <si>
    <t>Szkoła Muzyczna                          I Stopnia</t>
  </si>
  <si>
    <t>Zespół Szkół Ponadgimn.                        w Nowogardzie</t>
  </si>
  <si>
    <t xml:space="preserve">Zespół Szkół Ogólnokształc.                        w Nowogardzie </t>
  </si>
  <si>
    <t>Wielofunkcyjna Placówka Opiekuńczo-Wychowawcza                         w Mostach</t>
  </si>
  <si>
    <t>Powiatowy Urząd Pracy                      w Goleniowie</t>
  </si>
  <si>
    <t>Zespół Szkół Zawodowych                     w Goleniowie</t>
  </si>
  <si>
    <t>il          w szt</t>
  </si>
  <si>
    <t>wartość               w zł</t>
  </si>
  <si>
    <r>
      <t xml:space="preserve">Grupa 3-6 </t>
    </r>
    <r>
      <rPr>
        <sz val="7"/>
        <rFont val="Arial CE"/>
        <family val="2"/>
        <charset val="238"/>
      </rPr>
      <t>"Maszyny                             i urządzenia"</t>
    </r>
  </si>
  <si>
    <t>modern.     zakup</t>
  </si>
  <si>
    <t>sprzedaż</t>
  </si>
  <si>
    <t>il  w szt.</t>
  </si>
  <si>
    <r>
      <t xml:space="preserve">Grupa 7                                                       </t>
    </r>
    <r>
      <rPr>
        <sz val="8"/>
        <rFont val="Arial CE"/>
        <charset val="238"/>
      </rPr>
      <t>"Środki transportu"</t>
    </r>
  </si>
  <si>
    <t>il                             w                     szt.</t>
  </si>
  <si>
    <t xml:space="preserve">wyszczególnienie tytułu władania                 i rodzaju użytkowania </t>
  </si>
  <si>
    <t>il                 w                 szt.</t>
  </si>
  <si>
    <t>Zespół Szkół Specjalnych                 w Goleniowie</t>
  </si>
  <si>
    <t>Poradnia Psychologiczno-Pedagogiczna                w Goleniowie</t>
  </si>
  <si>
    <t>Zespół Szkół Zawodowych               w Goleniowie</t>
  </si>
  <si>
    <t>Zespół Szkół Ponadgimn.                 w Goleniowie</t>
  </si>
  <si>
    <t>Dom Pomocy Społecznej               w Nowogardzie</t>
  </si>
  <si>
    <t>Powiatowy Urząd Pracy                                      w Goleniowie</t>
  </si>
  <si>
    <t xml:space="preserve">Grupa 8             "Pozostałe środki trwałe" </t>
  </si>
  <si>
    <t>Załącznik Nr 1 do informacji liczbowych o stanie mienia powiatowego</t>
  </si>
  <si>
    <t>L.p</t>
  </si>
  <si>
    <t>wyszczególnienie</t>
  </si>
  <si>
    <t>ilość</t>
  </si>
  <si>
    <t>zmiejszenia</t>
  </si>
  <si>
    <t>z tego tytułu</t>
  </si>
  <si>
    <t>1.1</t>
  </si>
  <si>
    <t>Grunty</t>
  </si>
  <si>
    <t>ha</t>
  </si>
  <si>
    <t>1.2</t>
  </si>
  <si>
    <t>Budynki i budowle</t>
  </si>
  <si>
    <t>szt</t>
  </si>
  <si>
    <t>1.3</t>
  </si>
  <si>
    <t>Maszyny i urządzenia</t>
  </si>
  <si>
    <t>1.4</t>
  </si>
  <si>
    <t>Środki transportu</t>
  </si>
  <si>
    <t>1.5.</t>
  </si>
  <si>
    <t>Pozostałe środki trwałe</t>
  </si>
  <si>
    <t>OGÓŁEM</t>
  </si>
  <si>
    <t>jedn.              miary</t>
  </si>
  <si>
    <t xml:space="preserve">umorzenie </t>
  </si>
  <si>
    <t>Podsumowanie tabel :</t>
  </si>
  <si>
    <t>darowizna</t>
  </si>
  <si>
    <t>umorzenie likwidacja</t>
  </si>
  <si>
    <t>Starostwo Powiatowe                                                                                  w Goleniowie</t>
  </si>
  <si>
    <t>Dom Pomocy Społecznej                                                  w Nowogardzie</t>
  </si>
  <si>
    <t>Specjalny Ośrodek Szkolno-Wychowawczy                                                                     w Nowogardzie</t>
  </si>
  <si>
    <t>Zespół Szkół Ponadgimnazjalnych                                                       w Nowogardzie</t>
  </si>
  <si>
    <t>Zespół Szkół Specjalnych                                                             w Goleniowie</t>
  </si>
  <si>
    <t>Zespół Szkół Ponadgimnazjalnych                                                         w Maszewie</t>
  </si>
  <si>
    <t>Wielofunkcyjna Placówka Opiekuńczo-Wychowawcza                                                            w Mostach</t>
  </si>
  <si>
    <t>Wyszczególnienie</t>
  </si>
  <si>
    <t>Stan  mienia na 01.10.2007</t>
  </si>
  <si>
    <t>Stan  mienia na 30.09.2008</t>
  </si>
  <si>
    <t xml:space="preserve">   Różnica</t>
  </si>
  <si>
    <t>wartość       zł</t>
  </si>
  <si>
    <t>wartość      zł</t>
  </si>
  <si>
    <t>Grunty stanowiące własność Powiatu</t>
  </si>
  <si>
    <t>Budynki i Budowle</t>
  </si>
  <si>
    <t>Środki  transportu</t>
  </si>
  <si>
    <t>1.5</t>
  </si>
  <si>
    <t>Ogółem</t>
  </si>
  <si>
    <t>Specjalny Ośrodek Szkolno-Wychowaw.                                                        w Nowogardzie</t>
  </si>
  <si>
    <t>Specjali. Poradnia Terapeutyczna dla Dzieci, Młodzieży                                                         i ich Rodzin                                                      w Nowogardzie</t>
  </si>
  <si>
    <t>Zespół Szkół Ponadgimn                                                        .w Maszewie</t>
  </si>
  <si>
    <t>Zespół Szkół Specjalnych                                                      w Goleniowie</t>
  </si>
  <si>
    <t>Zespół Szkół Zawodowych                                                    w Goleniowie</t>
  </si>
  <si>
    <t>Zespół Szkół Ogólnokszt.                                               w Nowogardzie</t>
  </si>
  <si>
    <t>Powiatowy Urząd Pracy                                                        w Goleniowie</t>
  </si>
  <si>
    <t>Samodzielny Publiczny Szpital Powiatowy                                           w Goleniowie</t>
  </si>
  <si>
    <t>Szkoła Muzyczna                                             I Stopnia</t>
  </si>
  <si>
    <t>Dom Pomocy Społecznej                                            w Nowogardzie</t>
  </si>
  <si>
    <t>Starostwo Powiatowe                                                          w Goleniowie</t>
  </si>
  <si>
    <t>Zespoł Szkół Ponadgimnazj.                                                        w Goleniowie</t>
  </si>
  <si>
    <t>Wielofunkcyjna Placówka Opiekuńczo-Wychowawcza                                                                        w Mostach</t>
  </si>
  <si>
    <t>Zespół Szkół Ponadgimnazj.                                                                                      w Nowogardzie</t>
  </si>
  <si>
    <t>Poradnia Psychologiczno-Pedagogiczna                                                                       w Goleniowie</t>
  </si>
  <si>
    <t xml:space="preserve">wyszczególn.  tytułu władania i rodzaju użytkowania </t>
  </si>
  <si>
    <t>Załącznik Nr 1</t>
  </si>
  <si>
    <t>stan na 01.09.2007</t>
  </si>
  <si>
    <t>stan na 30.09.2008</t>
  </si>
  <si>
    <t>od 1.10.2005 r. do 31.12.2005 r.</t>
  </si>
  <si>
    <t>od 1.01.2006 r. do 30.09.2006 r.</t>
  </si>
  <si>
    <r>
      <t>dz.</t>
    </r>
    <r>
      <rPr>
        <b/>
        <sz val="8"/>
        <rFont val="Arial"/>
        <family val="2"/>
        <charset val="238"/>
      </rPr>
      <t>217</t>
    </r>
    <r>
      <rPr>
        <sz val="8"/>
        <rFont val="Arial"/>
        <family val="2"/>
        <charset val="238"/>
      </rPr>
      <t xml:space="preserve"> obr. 3 m.  Goleniowa. udz 96/1000</t>
    </r>
  </si>
  <si>
    <t>0,0126</t>
  </si>
  <si>
    <r>
      <t xml:space="preserve">dz. </t>
    </r>
    <r>
      <rPr>
        <b/>
        <sz val="8"/>
        <rFont val="Arial"/>
        <family val="2"/>
        <charset val="238"/>
      </rPr>
      <t>218</t>
    </r>
    <r>
      <rPr>
        <sz val="8"/>
        <rFont val="Arial"/>
        <family val="2"/>
        <charset val="238"/>
      </rPr>
      <t xml:space="preserve"> obr. 3 m. Goleniowa udz.339/1000</t>
    </r>
  </si>
  <si>
    <t>0,0968</t>
  </si>
  <si>
    <r>
      <t>dz.</t>
    </r>
    <r>
      <rPr>
        <b/>
        <sz val="8"/>
        <rFont val="Arial"/>
        <family val="2"/>
        <charset val="238"/>
      </rPr>
      <t xml:space="preserve"> 631/1 </t>
    </r>
    <r>
      <rPr>
        <sz val="8"/>
        <rFont val="Arial"/>
        <family val="2"/>
        <charset val="238"/>
      </rPr>
      <t>obr. 2 m. Goleniowa</t>
    </r>
  </si>
  <si>
    <t>0,0468</t>
  </si>
  <si>
    <r>
      <t>dz.</t>
    </r>
    <r>
      <rPr>
        <b/>
        <sz val="8"/>
        <rFont val="Arial"/>
        <family val="2"/>
        <charset val="238"/>
      </rPr>
      <t xml:space="preserve"> 631/4</t>
    </r>
    <r>
      <rPr>
        <sz val="8"/>
        <rFont val="Arial"/>
        <family val="2"/>
        <charset val="238"/>
      </rPr>
      <t xml:space="preserve"> obr. 2 m. Goleniowa</t>
    </r>
  </si>
  <si>
    <t>0,0828</t>
  </si>
  <si>
    <t>darowizna                                              droga</t>
  </si>
  <si>
    <r>
      <t xml:space="preserve">dz. 631/5 </t>
    </r>
    <r>
      <rPr>
        <sz val="8"/>
        <rFont val="Arial"/>
        <family val="2"/>
        <charset val="238"/>
      </rPr>
      <t>obr. 2 m Goleniowa udz. 372/10000</t>
    </r>
  </si>
  <si>
    <t>0,0139</t>
  </si>
  <si>
    <t>0,0143</t>
  </si>
  <si>
    <r>
      <t>dz.</t>
    </r>
    <r>
      <rPr>
        <b/>
        <sz val="8"/>
        <rFont val="Arial"/>
        <family val="2"/>
        <charset val="238"/>
      </rPr>
      <t>146</t>
    </r>
    <r>
      <rPr>
        <sz val="8"/>
        <rFont val="Arial"/>
        <family val="2"/>
        <charset val="238"/>
      </rPr>
      <t xml:space="preserve"> obr 3 m. Nowogard b. hotel "cisy"</t>
    </r>
  </si>
  <si>
    <t>0,3409</t>
  </si>
  <si>
    <r>
      <t xml:space="preserve">dz. </t>
    </r>
    <r>
      <rPr>
        <b/>
        <sz val="8"/>
        <rFont val="Arial"/>
        <family val="2"/>
        <charset val="238"/>
      </rPr>
      <t>100</t>
    </r>
    <r>
      <rPr>
        <sz val="8"/>
        <rFont val="Arial"/>
        <family val="2"/>
        <charset val="238"/>
      </rPr>
      <t xml:space="preserve"> obr. 8 m. Goleniowa </t>
    </r>
  </si>
  <si>
    <t>zamiana</t>
  </si>
  <si>
    <t>0,0182</t>
  </si>
  <si>
    <t>0,2019</t>
  </si>
  <si>
    <t>-dz. 129/4</t>
  </si>
  <si>
    <t>0,0004</t>
  </si>
  <si>
    <t>-dz. 129/12 droga</t>
  </si>
  <si>
    <t>0,0075</t>
  </si>
  <si>
    <t>- dz. 221/1- droga</t>
  </si>
  <si>
    <t>0,0640</t>
  </si>
  <si>
    <t xml:space="preserve">darowizna </t>
  </si>
  <si>
    <t xml:space="preserve"> -dz. 221/9</t>
  </si>
  <si>
    <t>0,1231</t>
  </si>
  <si>
    <t>13</t>
  </si>
  <si>
    <t>- dz. 31/15 droga</t>
  </si>
  <si>
    <t>0,0701</t>
  </si>
  <si>
    <t>14</t>
  </si>
  <si>
    <t>- dz. 31/17 droga</t>
  </si>
  <si>
    <t>0,1092</t>
  </si>
  <si>
    <t>darowzna</t>
  </si>
  <si>
    <t>15</t>
  </si>
  <si>
    <t>- dz. 31/22 droga</t>
  </si>
  <si>
    <t>0,1212</t>
  </si>
  <si>
    <t>16</t>
  </si>
  <si>
    <t>- dz. 31/30 droga</t>
  </si>
  <si>
    <t>0,0936</t>
  </si>
  <si>
    <t>17</t>
  </si>
  <si>
    <t>- dz. 31/44 droga</t>
  </si>
  <si>
    <t>0,1814</t>
  </si>
  <si>
    <t>18</t>
  </si>
  <si>
    <t>- dz. 52/10</t>
  </si>
  <si>
    <t>0,1208</t>
  </si>
  <si>
    <t>wycena</t>
  </si>
  <si>
    <t>01208</t>
  </si>
  <si>
    <t>19</t>
  </si>
  <si>
    <t>- dz. 52/11</t>
  </si>
  <si>
    <t>0,1006</t>
  </si>
  <si>
    <t>20</t>
  </si>
  <si>
    <t>dz. 52/12</t>
  </si>
  <si>
    <t>0,1010</t>
  </si>
  <si>
    <t>zamaiana</t>
  </si>
  <si>
    <t>21</t>
  </si>
  <si>
    <t>-dz. 53/3</t>
  </si>
  <si>
    <t>0,1104</t>
  </si>
  <si>
    <t>22</t>
  </si>
  <si>
    <r>
      <t xml:space="preserve">dz. </t>
    </r>
    <r>
      <rPr>
        <b/>
        <sz val="8"/>
        <rFont val="Arial"/>
        <family val="2"/>
        <charset val="238"/>
      </rPr>
      <t>308</t>
    </r>
    <r>
      <rPr>
        <sz val="8"/>
        <rFont val="Arial"/>
        <family val="2"/>
        <charset val="238"/>
      </rPr>
      <t xml:space="preserve"> obr. 5 m. Goleniowa</t>
    </r>
  </si>
  <si>
    <t>0,5916</t>
  </si>
  <si>
    <t>23</t>
  </si>
  <si>
    <r>
      <t xml:space="preserve">dz. </t>
    </r>
    <r>
      <rPr>
        <b/>
        <sz val="8"/>
        <rFont val="Arial"/>
        <family val="2"/>
        <charset val="238"/>
      </rPr>
      <t>220/2</t>
    </r>
    <r>
      <rPr>
        <sz val="8"/>
        <rFont val="Arial"/>
        <family val="2"/>
        <charset val="238"/>
      </rPr>
      <t xml:space="preserve"> obr. 3 m.Goleniowa</t>
    </r>
  </si>
  <si>
    <t>0,0260</t>
  </si>
  <si>
    <t>24</t>
  </si>
  <si>
    <r>
      <t xml:space="preserve">dz. </t>
    </r>
    <r>
      <rPr>
        <b/>
        <sz val="8"/>
        <rFont val="Arial"/>
        <family val="2"/>
        <charset val="238"/>
      </rPr>
      <t>1221/7</t>
    </r>
    <r>
      <rPr>
        <sz val="8"/>
        <rFont val="Arial"/>
        <family val="2"/>
        <charset val="238"/>
      </rPr>
      <t xml:space="preserve"> obr Łozienica</t>
    </r>
  </si>
  <si>
    <t>0,0211</t>
  </si>
  <si>
    <r>
      <t xml:space="preserve">dz. </t>
    </r>
    <r>
      <rPr>
        <b/>
        <sz val="8"/>
        <rFont val="Arial"/>
        <family val="2"/>
        <charset val="238"/>
      </rPr>
      <t xml:space="preserve">76/2 </t>
    </r>
    <r>
      <rPr>
        <sz val="8"/>
        <rFont val="Arial"/>
        <family val="2"/>
        <charset val="238"/>
      </rPr>
      <t>Podańsko.</t>
    </r>
  </si>
  <si>
    <t>podział 76/3</t>
  </si>
  <si>
    <t>0,1542</t>
  </si>
  <si>
    <t>26</t>
  </si>
  <si>
    <t>podział 76/4</t>
  </si>
  <si>
    <t>0,1575</t>
  </si>
  <si>
    <r>
      <t>dz.</t>
    </r>
    <r>
      <rPr>
        <b/>
        <sz val="8"/>
        <rFont val="Arial"/>
        <family val="2"/>
        <charset val="238"/>
      </rPr>
      <t xml:space="preserve">2/2 </t>
    </r>
    <r>
      <rPr>
        <sz val="8"/>
        <rFont val="Arial"/>
        <family val="2"/>
        <charset val="238"/>
      </rPr>
      <t xml:space="preserve">obr. 3 m.Goleniowa i </t>
    </r>
    <r>
      <rPr>
        <b/>
        <sz val="8"/>
        <rFont val="Arial"/>
        <family val="2"/>
        <charset val="238"/>
      </rPr>
      <t>nr 3</t>
    </r>
  </si>
  <si>
    <t>27</t>
  </si>
  <si>
    <t>po podzialedz.369/1</t>
  </si>
  <si>
    <t>0,0825</t>
  </si>
  <si>
    <t>działka 369/2</t>
  </si>
  <si>
    <t>0,0925</t>
  </si>
  <si>
    <t>działka 369/3</t>
  </si>
  <si>
    <t>działka 369/4</t>
  </si>
  <si>
    <t>0,0779</t>
  </si>
  <si>
    <t>działka 369/5</t>
  </si>
  <si>
    <t>0,0085</t>
  </si>
  <si>
    <t>działka 369/6</t>
  </si>
  <si>
    <t>0,0073</t>
  </si>
  <si>
    <t>działka 369/7</t>
  </si>
  <si>
    <t>0,0463</t>
  </si>
  <si>
    <t>działka 369/8</t>
  </si>
  <si>
    <t>0,0433</t>
  </si>
  <si>
    <t>działka 369/9</t>
  </si>
  <si>
    <t>0,0991</t>
  </si>
  <si>
    <t>działka 369/10</t>
  </si>
  <si>
    <t>0,0993</t>
  </si>
  <si>
    <t>działka 369/11</t>
  </si>
  <si>
    <t>0,1012</t>
  </si>
  <si>
    <t xml:space="preserve">      działka 369/11   </t>
  </si>
  <si>
    <t>dzialka 369/12</t>
  </si>
  <si>
    <t>0,1022</t>
  </si>
  <si>
    <t>działka 369/13</t>
  </si>
  <si>
    <t>0,0378</t>
  </si>
  <si>
    <t>działka 369/14</t>
  </si>
  <si>
    <t>0,0541</t>
  </si>
  <si>
    <t>działka 369/15</t>
  </si>
  <si>
    <t>0,1043</t>
  </si>
  <si>
    <t>działka 369/16</t>
  </si>
  <si>
    <t>0,0870</t>
  </si>
  <si>
    <t xml:space="preserve">      działka 369/16</t>
  </si>
  <si>
    <r>
      <t>dz.</t>
    </r>
    <r>
      <rPr>
        <b/>
        <sz val="8"/>
        <rFont val="Arial"/>
        <family val="2"/>
        <charset val="238"/>
      </rPr>
      <t>708/1</t>
    </r>
    <r>
      <rPr>
        <sz val="8"/>
        <rFont val="Arial"/>
        <family val="2"/>
        <charset val="238"/>
      </rPr>
      <t xml:space="preserve"> obr. 2 m. Goleniowa</t>
    </r>
  </si>
  <si>
    <t>1,0756</t>
  </si>
  <si>
    <t>28</t>
  </si>
  <si>
    <r>
      <t xml:space="preserve">dz. </t>
    </r>
    <r>
      <rPr>
        <b/>
        <sz val="8"/>
        <rFont val="Arial"/>
        <family val="2"/>
        <charset val="238"/>
      </rPr>
      <t xml:space="preserve">100,  171/1 </t>
    </r>
    <r>
      <rPr>
        <sz val="8"/>
        <rFont val="Arial"/>
        <family val="2"/>
        <charset val="238"/>
      </rPr>
      <t>- Zarząd Dróg (baza magazynowa w Maszewie)</t>
    </r>
  </si>
  <si>
    <t>0,9411</t>
  </si>
  <si>
    <t>29</t>
  </si>
  <si>
    <r>
      <t>dz.</t>
    </r>
    <r>
      <rPr>
        <b/>
        <sz val="8"/>
        <rFont val="Arial"/>
        <family val="2"/>
        <charset val="238"/>
      </rPr>
      <t xml:space="preserve">104/2, 104/5, 106/2, 106/3 </t>
    </r>
    <r>
      <rPr>
        <sz val="8"/>
        <rFont val="Arial"/>
        <family val="2"/>
        <charset val="238"/>
      </rPr>
      <t xml:space="preserve">-  Zarząd Dróg Powiatowych </t>
    </r>
  </si>
  <si>
    <t>0,4898</t>
  </si>
  <si>
    <t>30</t>
  </si>
  <si>
    <t>działka 275/1</t>
  </si>
  <si>
    <t>0,3989</t>
  </si>
  <si>
    <t>droga</t>
  </si>
  <si>
    <t>31</t>
  </si>
  <si>
    <t>działka 275/3</t>
  </si>
  <si>
    <t>0,0303</t>
  </si>
  <si>
    <t>32</t>
  </si>
  <si>
    <t>działka 275/4</t>
  </si>
  <si>
    <t>0,0810</t>
  </si>
  <si>
    <t>33</t>
  </si>
  <si>
    <t>działka 275/5</t>
  </si>
  <si>
    <t>0,0209</t>
  </si>
  <si>
    <t>34</t>
  </si>
  <si>
    <t>działka 275/6</t>
  </si>
  <si>
    <t>0,0320</t>
  </si>
  <si>
    <t>35</t>
  </si>
  <si>
    <t>działka 275/7</t>
  </si>
  <si>
    <t>0,0065</t>
  </si>
  <si>
    <t>36</t>
  </si>
  <si>
    <t>działka 275/8</t>
  </si>
  <si>
    <t>0,0566</t>
  </si>
  <si>
    <t>37</t>
  </si>
  <si>
    <t>działka 275/9</t>
  </si>
  <si>
    <t>0,0193</t>
  </si>
  <si>
    <t>38</t>
  </si>
  <si>
    <t>działka 275/10</t>
  </si>
  <si>
    <t>0,0183</t>
  </si>
  <si>
    <t>39</t>
  </si>
  <si>
    <t>działka 358/2</t>
  </si>
  <si>
    <t>0,0179</t>
  </si>
  <si>
    <t>40</t>
  </si>
  <si>
    <t>działka 358/3</t>
  </si>
  <si>
    <t>0,1042</t>
  </si>
  <si>
    <t>41</t>
  </si>
  <si>
    <t>działka 358/4</t>
  </si>
  <si>
    <t>0,0181</t>
  </si>
  <si>
    <t>42</t>
  </si>
  <si>
    <t>działka 358/5</t>
  </si>
  <si>
    <t>43</t>
  </si>
  <si>
    <t>działka 358/6</t>
  </si>
  <si>
    <t>0,0178</t>
  </si>
  <si>
    <t>44</t>
  </si>
  <si>
    <t>działka 359/1</t>
  </si>
  <si>
    <t>0,1130</t>
  </si>
  <si>
    <t>45</t>
  </si>
  <si>
    <t>działka 359/2</t>
  </si>
  <si>
    <t>46</t>
  </si>
  <si>
    <t>działka 359/3</t>
  </si>
  <si>
    <t>0,0188</t>
  </si>
  <si>
    <t>47</t>
  </si>
  <si>
    <t>działka 359/4</t>
  </si>
  <si>
    <t>0,0189</t>
  </si>
  <si>
    <t>48</t>
  </si>
  <si>
    <t>działka 359/5</t>
  </si>
  <si>
    <t>0,0190</t>
  </si>
  <si>
    <t>49</t>
  </si>
  <si>
    <t>działka 359/6</t>
  </si>
  <si>
    <t>0,0196</t>
  </si>
  <si>
    <t>50</t>
  </si>
  <si>
    <t>działka 359/7</t>
  </si>
  <si>
    <t>51</t>
  </si>
  <si>
    <t>działka 359/8</t>
  </si>
  <si>
    <t>0,0200</t>
  </si>
  <si>
    <t>sprzedaz</t>
  </si>
  <si>
    <t>52</t>
  </si>
  <si>
    <t>działka 359/9</t>
  </si>
  <si>
    <t>0,0201</t>
  </si>
  <si>
    <t>53</t>
  </si>
  <si>
    <t>działka 359/10</t>
  </si>
  <si>
    <t>0,0202</t>
  </si>
  <si>
    <t>54</t>
  </si>
  <si>
    <t>działka 359/11</t>
  </si>
  <si>
    <t>0,0199</t>
  </si>
  <si>
    <t>55</t>
  </si>
  <si>
    <t>działka 359/12</t>
  </si>
  <si>
    <t>0,0207</t>
  </si>
  <si>
    <t>56</t>
  </si>
  <si>
    <t>działka 359/13</t>
  </si>
  <si>
    <t>0,0270</t>
  </si>
  <si>
    <t>57</t>
  </si>
  <si>
    <t>działka 359/14</t>
  </si>
  <si>
    <t>0,0194</t>
  </si>
  <si>
    <t>58</t>
  </si>
  <si>
    <t>działka 359/15</t>
  </si>
  <si>
    <t>0,0356</t>
  </si>
  <si>
    <t>59</t>
  </si>
  <si>
    <t>dziaka 368/2</t>
  </si>
  <si>
    <t>0,0176</t>
  </si>
  <si>
    <t>60</t>
  </si>
  <si>
    <t>dziaka 368/1</t>
  </si>
  <si>
    <t>0,0641</t>
  </si>
  <si>
    <t>61</t>
  </si>
  <si>
    <t>działka 57</t>
  </si>
  <si>
    <t>zrzeczenie</t>
  </si>
  <si>
    <t>0,2876</t>
  </si>
  <si>
    <t>62</t>
  </si>
  <si>
    <t>działka 236/1 udział 2938/1000</t>
  </si>
  <si>
    <t>0,0470</t>
  </si>
  <si>
    <t>0,0481</t>
  </si>
  <si>
    <t>63</t>
  </si>
  <si>
    <t>SUMA</t>
  </si>
  <si>
    <t>RÓŻNICA</t>
  </si>
  <si>
    <t>1,7299</t>
  </si>
  <si>
    <t>1,7562</t>
  </si>
  <si>
    <t>6,4680</t>
  </si>
  <si>
    <t xml:space="preserve">Starostwo Powiatowe w Goleniowie                                  </t>
  </si>
  <si>
    <t>Sporządziła:</t>
  </si>
  <si>
    <t>Sprawdziła:</t>
  </si>
  <si>
    <t>stan na 1.10.2008 r.</t>
  </si>
  <si>
    <t>stan na 30.09.2009 r.</t>
  </si>
  <si>
    <t>od 1.10.2008 r. do 31.12.2008 r.</t>
  </si>
  <si>
    <t>od 1.01.2009 r. do 30.09.2009 r.</t>
  </si>
  <si>
    <t>stan na                    1.10.2008 r.</t>
  </si>
  <si>
    <t>stan na               30.09.2009 r.</t>
  </si>
  <si>
    <t>od 1.10.2008 r.                                                                                                                       do 31.12.2008 r.</t>
  </si>
  <si>
    <t>od 1.01.2009 r.                                                                                                    do 30.09.2009 r.</t>
  </si>
  <si>
    <r>
      <t xml:space="preserve">Zbiorcze zestawienie informacji liczbowych dotyczących mienia Powiatu Goleniowskiego                                              w okresie od 1 października 2008 r. do 30 września 2009 r. </t>
    </r>
    <r>
      <rPr>
        <sz val="11"/>
        <color theme="1"/>
        <rFont val="Czcionka tekstu podstawowego"/>
        <family val="2"/>
        <charset val="238"/>
      </rPr>
      <t xml:space="preserve"> </t>
    </r>
  </si>
  <si>
    <t>wg stanu na           01.10.2008 r.</t>
  </si>
  <si>
    <t>wg stanu na           30.09.2009 r.</t>
  </si>
  <si>
    <t>oraz ich zmiana w okresie od 1 października 2008 r. do 30 września 2009 r.</t>
  </si>
  <si>
    <t>oraz ich zmiany w okresie od 1 października 2008 r. do 30 września 2009 r.</t>
  </si>
  <si>
    <t>likwidacja</t>
  </si>
  <si>
    <t>umorzenie sprzedaż</t>
  </si>
  <si>
    <t>remont</t>
  </si>
  <si>
    <t>przejęcie</t>
  </si>
  <si>
    <t>zakup darowizna</t>
  </si>
  <si>
    <t>umorzenie przekazanie sprzedaż</t>
  </si>
  <si>
    <t>modernizacja budowa przejęcie</t>
  </si>
  <si>
    <t>przekazane sprzedaż umorzenie korekta</t>
  </si>
  <si>
    <t xml:space="preserve">sprzedaż korekta                   </t>
  </si>
  <si>
    <t>przekazanie umorzenie</t>
  </si>
  <si>
    <t>zakup przyjęcie</t>
  </si>
  <si>
    <t>darowizna przejęcie</t>
  </si>
</sst>
</file>

<file path=xl/styles.xml><?xml version="1.0" encoding="utf-8"?>
<styleSheet xmlns="http://schemas.openxmlformats.org/spreadsheetml/2006/main">
  <numFmts count="3">
    <numFmt numFmtId="164" formatCode="0.0000"/>
    <numFmt numFmtId="165" formatCode="#,##0.0000"/>
    <numFmt numFmtId="166" formatCode="#,##0.0"/>
  </numFmts>
  <fonts count="47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sz val="7"/>
      <name val="Arial CE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7"/>
      <name val="Arial CE"/>
      <charset val="238"/>
    </font>
    <font>
      <sz val="6"/>
      <color theme="1"/>
      <name val="Czcionka tekstu podstawowego"/>
      <family val="2"/>
      <charset val="238"/>
    </font>
    <font>
      <sz val="8"/>
      <color theme="2" tint="-9.9978637043366805E-2"/>
      <name val="Arial CE"/>
      <charset val="238"/>
    </font>
    <font>
      <sz val="8"/>
      <color theme="0"/>
      <name val="Arial CE"/>
      <charset val="238"/>
    </font>
    <font>
      <sz val="7"/>
      <color rgb="FFFF0000"/>
      <name val="Arial CE"/>
      <family val="2"/>
      <charset val="238"/>
    </font>
    <font>
      <sz val="11"/>
      <name val="Czcionka tekstu podstawowego"/>
      <family val="2"/>
      <charset val="238"/>
    </font>
    <font>
      <sz val="7"/>
      <color theme="1"/>
      <name val="Czcionka tekstu podstawowego"/>
      <family val="2"/>
      <charset val="238"/>
    </font>
    <font>
      <b/>
      <sz val="7"/>
      <name val="Arial CE"/>
      <family val="2"/>
      <charset val="238"/>
    </font>
    <font>
      <sz val="7"/>
      <color theme="0"/>
      <name val="Arial CE"/>
      <family val="2"/>
      <charset val="238"/>
    </font>
    <font>
      <sz val="7"/>
      <color theme="2" tint="-9.9978637043366805E-2"/>
      <name val="Arial CE"/>
      <family val="2"/>
      <charset val="238"/>
    </font>
    <font>
      <sz val="7"/>
      <name val="Arial CE"/>
      <charset val="238"/>
    </font>
    <font>
      <b/>
      <sz val="11"/>
      <name val="Czcionka tekstu podstawowego"/>
      <family val="2"/>
      <charset val="238"/>
    </font>
    <font>
      <sz val="7"/>
      <name val="Czcionka tekstu podstawowego"/>
      <family val="2"/>
      <charset val="238"/>
    </font>
    <font>
      <b/>
      <sz val="11"/>
      <name val="Czcionka tekstu podstawowego"/>
      <charset val="238"/>
    </font>
    <font>
      <sz val="8"/>
      <color theme="1"/>
      <name val="Czcionka tekstu podstawowego"/>
      <family val="2"/>
      <charset val="238"/>
    </font>
    <font>
      <sz val="7"/>
      <color rgb="FFFF0000"/>
      <name val="Czcionka tekstu podstawowego"/>
      <family val="2"/>
      <charset val="238"/>
    </font>
    <font>
      <b/>
      <sz val="7"/>
      <color rgb="FFFF0000"/>
      <name val="Czcionka tekstu podstawowego"/>
      <family val="2"/>
      <charset val="238"/>
    </font>
    <font>
      <b/>
      <sz val="7"/>
      <color rgb="FFFF0000"/>
      <name val="Arial CE"/>
      <family val="2"/>
      <charset val="238"/>
    </font>
    <font>
      <b/>
      <i/>
      <u/>
      <sz val="8"/>
      <color theme="1"/>
      <name val="Czcionka tekstu podstawowego"/>
      <charset val="238"/>
    </font>
    <font>
      <b/>
      <u/>
      <sz val="8"/>
      <color theme="1"/>
      <name val="Czcionka tekstu podstawowego"/>
      <charset val="238"/>
    </font>
    <font>
      <b/>
      <i/>
      <u/>
      <sz val="8"/>
      <name val="Czcionka tekstu podstawowego"/>
      <charset val="238"/>
    </font>
    <font>
      <b/>
      <sz val="7"/>
      <name val="Czcionka tekstu podstawowego"/>
      <family val="2"/>
      <charset val="238"/>
    </font>
    <font>
      <u/>
      <sz val="8"/>
      <color theme="1"/>
      <name val="Czcionka tekstu podstawowego"/>
      <charset val="238"/>
    </font>
    <font>
      <sz val="8"/>
      <color theme="1"/>
      <name val="Czcionka tekstu podstawowego"/>
      <charset val="238"/>
    </font>
    <font>
      <u/>
      <sz val="8"/>
      <color theme="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6"/>
      <color theme="1"/>
      <name val="Czcionka tekstu podstawowego"/>
      <charset val="238"/>
    </font>
    <font>
      <b/>
      <sz val="8"/>
      <name val="Times New Roman"/>
      <family val="1"/>
    </font>
    <font>
      <sz val="8"/>
      <name val="Times New Roman"/>
      <family val="1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name val="Arial CE"/>
      <charset val="238"/>
    </font>
    <font>
      <b/>
      <u/>
      <sz val="6"/>
      <color theme="1"/>
      <name val="Czcionka tekstu podstawowego"/>
      <charset val="238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562">
    <xf numFmtId="0" fontId="0" fillId="0" borderId="0" xfId="0"/>
    <xf numFmtId="0" fontId="1" fillId="0" borderId="0" xfId="1"/>
    <xf numFmtId="0" fontId="3" fillId="0" borderId="0" xfId="1" applyFont="1"/>
    <xf numFmtId="0" fontId="5" fillId="0" borderId="0" xfId="1" applyFont="1"/>
    <xf numFmtId="0" fontId="1" fillId="0" borderId="0" xfId="1" applyBorder="1"/>
    <xf numFmtId="0" fontId="1" fillId="0" borderId="1" xfId="1" applyBorder="1"/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/>
    <xf numFmtId="0" fontId="8" fillId="0" borderId="0" xfId="0" applyFont="1" applyAlignment="1">
      <alignment horizontal="left" vertical="center"/>
    </xf>
    <xf numFmtId="0" fontId="0" fillId="0" borderId="0" xfId="0" applyAlignme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5" fillId="0" borderId="0" xfId="0" applyFont="1" applyAlignment="1"/>
    <xf numFmtId="0" fontId="0" fillId="0" borderId="0" xfId="0" applyBorder="1" applyAlignment="1"/>
    <xf numFmtId="0" fontId="0" fillId="0" borderId="1" xfId="0" applyBorder="1"/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3" fontId="0" fillId="0" borderId="0" xfId="0" applyNumberFormat="1"/>
    <xf numFmtId="0" fontId="0" fillId="0" borderId="0" xfId="0" applyBorder="1"/>
    <xf numFmtId="0" fontId="13" fillId="0" borderId="0" xfId="0" applyFont="1"/>
    <xf numFmtId="0" fontId="6" fillId="2" borderId="5" xfId="1" applyFont="1" applyFill="1" applyBorder="1" applyAlignment="1">
      <alignment horizontal="center" vertical="center" wrapText="1"/>
    </xf>
    <xf numFmtId="0" fontId="6" fillId="2" borderId="9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9" fillId="0" borderId="0" xfId="0" applyFont="1"/>
    <xf numFmtId="0" fontId="18" fillId="0" borderId="0" xfId="0" applyFont="1"/>
    <xf numFmtId="0" fontId="18" fillId="0" borderId="0" xfId="0" applyFont="1" applyAlignment="1"/>
    <xf numFmtId="0" fontId="9" fillId="0" borderId="0" xfId="0" applyFont="1" applyAlignment="1">
      <alignment horizontal="center" vertical="center"/>
    </xf>
    <xf numFmtId="0" fontId="9" fillId="0" borderId="0" xfId="0" applyFont="1" applyAlignment="1"/>
    <xf numFmtId="0" fontId="18" fillId="0" borderId="0" xfId="0" applyFont="1" applyBorder="1" applyAlignment="1"/>
    <xf numFmtId="0" fontId="18" fillId="0" borderId="1" xfId="0" applyFont="1" applyBorder="1"/>
    <xf numFmtId="0" fontId="9" fillId="0" borderId="5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/>
    <xf numFmtId="3" fontId="18" fillId="0" borderId="0" xfId="0" applyNumberFormat="1" applyFont="1"/>
    <xf numFmtId="0" fontId="9" fillId="0" borderId="5" xfId="0" applyFont="1" applyBorder="1" applyAlignment="1">
      <alignment vertical="center"/>
    </xf>
    <xf numFmtId="0" fontId="19" fillId="0" borderId="3" xfId="0" applyFont="1" applyBorder="1" applyAlignment="1">
      <alignment horizontal="center" vertical="center" wrapText="1"/>
    </xf>
    <xf numFmtId="0" fontId="20" fillId="2" borderId="5" xfId="0" applyFont="1" applyFill="1" applyBorder="1" applyAlignment="1">
      <alignment vertical="center"/>
    </xf>
    <xf numFmtId="3" fontId="20" fillId="2" borderId="5" xfId="0" applyNumberFormat="1" applyFont="1" applyFill="1" applyBorder="1" applyAlignment="1">
      <alignment vertical="center"/>
    </xf>
    <xf numFmtId="3" fontId="20" fillId="0" borderId="3" xfId="0" applyNumberFormat="1" applyFont="1" applyBorder="1" applyAlignment="1">
      <alignment vertical="center"/>
    </xf>
    <xf numFmtId="3" fontId="20" fillId="0" borderId="5" xfId="0" applyNumberFormat="1" applyFont="1" applyBorder="1" applyAlignment="1">
      <alignment vertical="center"/>
    </xf>
    <xf numFmtId="3" fontId="21" fillId="2" borderId="5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3" fontId="9" fillId="0" borderId="5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vertical="center"/>
    </xf>
    <xf numFmtId="3" fontId="9" fillId="0" borderId="7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vertical="center" wrapText="1"/>
    </xf>
    <xf numFmtId="0" fontId="9" fillId="2" borderId="5" xfId="0" applyFont="1" applyFill="1" applyBorder="1" applyAlignment="1">
      <alignment vertical="center"/>
    </xf>
    <xf numFmtId="3" fontId="9" fillId="0" borderId="3" xfId="0" applyNumberFormat="1" applyFont="1" applyBorder="1" applyAlignment="1">
      <alignment vertical="center" wrapText="1"/>
    </xf>
    <xf numFmtId="3" fontId="9" fillId="0" borderId="5" xfId="0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horizontal="right" vertical="center"/>
    </xf>
    <xf numFmtId="3" fontId="9" fillId="2" borderId="5" xfId="0" applyNumberFormat="1" applyFont="1" applyFill="1" applyBorder="1" applyAlignment="1">
      <alignment vertical="center"/>
    </xf>
    <xf numFmtId="3" fontId="9" fillId="0" borderId="3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8" xfId="0" applyFont="1" applyBorder="1" applyAlignment="1">
      <alignment vertical="center" wrapText="1"/>
    </xf>
    <xf numFmtId="3" fontId="9" fillId="0" borderId="8" xfId="0" applyNumberFormat="1" applyFont="1" applyBorder="1" applyAlignment="1">
      <alignment horizontal="right" vertical="center"/>
    </xf>
    <xf numFmtId="3" fontId="19" fillId="0" borderId="5" xfId="0" applyNumberFormat="1" applyFont="1" applyBorder="1" applyAlignment="1">
      <alignment vertical="center"/>
    </xf>
    <xf numFmtId="0" fontId="19" fillId="0" borderId="3" xfId="0" applyFont="1" applyBorder="1" applyAlignment="1">
      <alignment vertical="center"/>
    </xf>
    <xf numFmtId="0" fontId="19" fillId="0" borderId="5" xfId="0" applyFont="1" applyBorder="1" applyAlignment="1">
      <alignment vertical="center"/>
    </xf>
    <xf numFmtId="3" fontId="12" fillId="2" borderId="5" xfId="0" applyNumberFormat="1" applyFont="1" applyFill="1" applyBorder="1" applyAlignment="1">
      <alignment vertical="center"/>
    </xf>
    <xf numFmtId="3" fontId="19" fillId="2" borderId="5" xfId="0" applyNumberFormat="1" applyFont="1" applyFill="1" applyBorder="1" applyAlignment="1">
      <alignment vertical="center"/>
    </xf>
    <xf numFmtId="3" fontId="19" fillId="0" borderId="3" xfId="0" applyNumberFormat="1" applyFont="1" applyBorder="1" applyAlignment="1">
      <alignment vertical="center"/>
    </xf>
    <xf numFmtId="0" fontId="23" fillId="0" borderId="0" xfId="0" applyFont="1" applyAlignment="1">
      <alignment vertical="center"/>
    </xf>
    <xf numFmtId="0" fontId="5" fillId="0" borderId="5" xfId="0" applyFont="1" applyBorder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164" fontId="5" fillId="2" borderId="5" xfId="0" applyNumberFormat="1" applyFont="1" applyFill="1" applyBorder="1" applyAlignment="1">
      <alignment vertical="center"/>
    </xf>
    <xf numFmtId="164" fontId="5" fillId="3" borderId="3" xfId="0" applyNumberFormat="1" applyFont="1" applyFill="1" applyBorder="1" applyAlignment="1">
      <alignment vertical="center"/>
    </xf>
    <xf numFmtId="164" fontId="5" fillId="3" borderId="5" xfId="0" applyNumberFormat="1" applyFont="1" applyFill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164" fontId="5" fillId="0" borderId="3" xfId="0" applyNumberFormat="1" applyFont="1" applyBorder="1" applyAlignment="1">
      <alignment vertical="center"/>
    </xf>
    <xf numFmtId="0" fontId="5" fillId="0" borderId="3" xfId="0" applyFont="1" applyBorder="1" applyAlignment="1">
      <alignment vertical="center" wrapText="1"/>
    </xf>
    <xf numFmtId="3" fontId="5" fillId="2" borderId="5" xfId="0" applyNumberFormat="1" applyFont="1" applyFill="1" applyBorder="1" applyAlignment="1">
      <alignment horizontal="right" vertical="center"/>
    </xf>
    <xf numFmtId="3" fontId="5" fillId="3" borderId="3" xfId="0" applyNumberFormat="1" applyFont="1" applyFill="1" applyBorder="1" applyAlignment="1">
      <alignment vertical="center"/>
    </xf>
    <xf numFmtId="165" fontId="5" fillId="3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/>
    </xf>
    <xf numFmtId="165" fontId="5" fillId="2" borderId="5" xfId="0" applyNumberFormat="1" applyFont="1" applyFill="1" applyBorder="1" applyAlignment="1">
      <alignment horizontal="right" vertical="center"/>
    </xf>
    <xf numFmtId="3" fontId="5" fillId="0" borderId="5" xfId="0" applyNumberFormat="1" applyFont="1" applyBorder="1" applyAlignment="1">
      <alignment horizontal="right" vertical="center"/>
    </xf>
    <xf numFmtId="3" fontId="10" fillId="0" borderId="5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7" fillId="0" borderId="3" xfId="0" applyFont="1" applyBorder="1" applyAlignment="1">
      <alignment vertical="center"/>
    </xf>
    <xf numFmtId="165" fontId="7" fillId="2" borderId="5" xfId="0" applyNumberFormat="1" applyFont="1" applyFill="1" applyBorder="1" applyAlignment="1">
      <alignment horizontal="right" vertical="center"/>
    </xf>
    <xf numFmtId="3" fontId="7" fillId="2" borderId="5" xfId="0" applyNumberFormat="1" applyFont="1" applyFill="1" applyBorder="1" applyAlignment="1">
      <alignment horizontal="right" vertical="center"/>
    </xf>
    <xf numFmtId="3" fontId="7" fillId="3" borderId="5" xfId="0" applyNumberFormat="1" applyFont="1" applyFill="1" applyBorder="1" applyAlignment="1">
      <alignment horizontal="right" vertical="center"/>
    </xf>
    <xf numFmtId="165" fontId="7" fillId="3" borderId="5" xfId="0" applyNumberFormat="1" applyFont="1" applyFill="1" applyBorder="1" applyAlignment="1">
      <alignment horizontal="right" vertical="center"/>
    </xf>
    <xf numFmtId="3" fontId="7" fillId="0" borderId="5" xfId="0" applyNumberFormat="1" applyFont="1" applyBorder="1" applyAlignment="1">
      <alignment horizontal="right" vertical="center"/>
    </xf>
    <xf numFmtId="0" fontId="9" fillId="0" borderId="3" xfId="0" applyFont="1" applyBorder="1" applyAlignment="1">
      <alignment vertical="center"/>
    </xf>
    <xf numFmtId="0" fontId="21" fillId="2" borderId="5" xfId="0" applyFont="1" applyFill="1" applyBorder="1" applyAlignment="1">
      <alignment vertical="center"/>
    </xf>
    <xf numFmtId="0" fontId="18" fillId="0" borderId="0" xfId="0" applyFont="1" applyAlignment="1">
      <alignment vertical="center"/>
    </xf>
    <xf numFmtId="0" fontId="0" fillId="0" borderId="0" xfId="0" applyFill="1"/>
    <xf numFmtId="0" fontId="24" fillId="0" borderId="0" xfId="0" applyFont="1" applyAlignment="1">
      <alignment vertical="center"/>
    </xf>
    <xf numFmtId="0" fontId="9" fillId="0" borderId="3" xfId="0" applyFont="1" applyBorder="1"/>
    <xf numFmtId="0" fontId="19" fillId="2" borderId="5" xfId="0" applyFont="1" applyFill="1" applyBorder="1"/>
    <xf numFmtId="3" fontId="19" fillId="2" borderId="5" xfId="0" applyNumberFormat="1" applyFont="1" applyFill="1" applyBorder="1"/>
    <xf numFmtId="3" fontId="19" fillId="0" borderId="5" xfId="0" applyNumberFormat="1" applyFont="1" applyBorder="1"/>
    <xf numFmtId="0" fontId="9" fillId="2" borderId="5" xfId="0" applyFont="1" applyFill="1" applyBorder="1"/>
    <xf numFmtId="3" fontId="9" fillId="2" borderId="5" xfId="0" applyNumberFormat="1" applyFont="1" applyFill="1" applyBorder="1"/>
    <xf numFmtId="0" fontId="24" fillId="0" borderId="0" xfId="0" applyFont="1"/>
    <xf numFmtId="0" fontId="20" fillId="0" borderId="5" xfId="0" applyFont="1" applyBorder="1" applyAlignment="1">
      <alignment vertical="center"/>
    </xf>
    <xf numFmtId="0" fontId="20" fillId="0" borderId="3" xfId="0" applyFont="1" applyBorder="1" applyAlignment="1">
      <alignment vertical="center"/>
    </xf>
    <xf numFmtId="0" fontId="10" fillId="0" borderId="5" xfId="1" applyFont="1" applyBorder="1" applyAlignment="1">
      <alignment vertical="center"/>
    </xf>
    <xf numFmtId="0" fontId="11" fillId="0" borderId="5" xfId="1" applyFont="1" applyBorder="1" applyAlignment="1">
      <alignment horizontal="center" vertical="center" wrapText="1"/>
    </xf>
    <xf numFmtId="3" fontId="14" fillId="2" borderId="5" xfId="1" applyNumberFormat="1" applyFont="1" applyFill="1" applyBorder="1" applyAlignment="1">
      <alignment vertical="center"/>
    </xf>
    <xf numFmtId="3" fontId="10" fillId="0" borderId="5" xfId="1" applyNumberFormat="1" applyFont="1" applyBorder="1" applyAlignment="1">
      <alignment vertical="center"/>
    </xf>
    <xf numFmtId="3" fontId="10" fillId="2" borderId="5" xfId="1" applyNumberFormat="1" applyFont="1" applyFill="1" applyBorder="1" applyAlignment="1">
      <alignment vertical="center"/>
    </xf>
    <xf numFmtId="0" fontId="10" fillId="0" borderId="5" xfId="1" applyFont="1" applyBorder="1" applyAlignment="1">
      <alignment vertical="center" wrapText="1"/>
    </xf>
    <xf numFmtId="3" fontId="15" fillId="0" borderId="5" xfId="1" applyNumberFormat="1" applyFont="1" applyBorder="1" applyAlignment="1">
      <alignment vertical="center"/>
    </xf>
    <xf numFmtId="0" fontId="10" fillId="0" borderId="7" xfId="1" applyFont="1" applyBorder="1" applyAlignment="1">
      <alignment vertical="center"/>
    </xf>
    <xf numFmtId="0" fontId="10" fillId="0" borderId="8" xfId="1" applyFont="1" applyBorder="1" applyAlignment="1">
      <alignment vertical="center" wrapText="1"/>
    </xf>
    <xf numFmtId="3" fontId="10" fillId="0" borderId="8" xfId="1" applyNumberFormat="1" applyFont="1" applyBorder="1" applyAlignment="1">
      <alignment vertical="center"/>
    </xf>
    <xf numFmtId="3" fontId="10" fillId="0" borderId="7" xfId="1" applyNumberFormat="1" applyFont="1" applyBorder="1" applyAlignment="1">
      <alignment vertical="center"/>
    </xf>
    <xf numFmtId="3" fontId="10" fillId="0" borderId="8" xfId="1" applyNumberFormat="1" applyFont="1" applyBorder="1" applyAlignment="1">
      <alignment horizontal="right" vertical="center"/>
    </xf>
    <xf numFmtId="3" fontId="10" fillId="0" borderId="7" xfId="1" applyNumberFormat="1" applyFont="1" applyBorder="1" applyAlignment="1">
      <alignment vertical="center" wrapText="1"/>
    </xf>
    <xf numFmtId="0" fontId="11" fillId="0" borderId="5" xfId="1" applyFont="1" applyBorder="1" applyAlignment="1">
      <alignment vertical="center"/>
    </xf>
    <xf numFmtId="0" fontId="11" fillId="0" borderId="3" xfId="1" applyFont="1" applyBorder="1" applyAlignment="1">
      <alignment horizontal="left" vertical="center"/>
    </xf>
    <xf numFmtId="3" fontId="11" fillId="2" borderId="5" xfId="1" applyNumberFormat="1" applyFont="1" applyFill="1" applyBorder="1" applyAlignment="1">
      <alignment vertical="center"/>
    </xf>
    <xf numFmtId="3" fontId="11" fillId="0" borderId="5" xfId="1" applyNumberFormat="1" applyFont="1" applyBorder="1" applyAlignment="1">
      <alignment vertical="center"/>
    </xf>
    <xf numFmtId="0" fontId="9" fillId="0" borderId="5" xfId="1" applyFont="1" applyBorder="1" applyAlignment="1">
      <alignment vertical="center"/>
    </xf>
    <xf numFmtId="0" fontId="9" fillId="0" borderId="3" xfId="1" applyFont="1" applyBorder="1" applyAlignment="1">
      <alignment vertical="center" wrapText="1"/>
    </xf>
    <xf numFmtId="3" fontId="22" fillId="0" borderId="5" xfId="1" applyNumberFormat="1" applyFont="1" applyFill="1" applyBorder="1" applyAlignment="1">
      <alignment vertical="center"/>
    </xf>
    <xf numFmtId="3" fontId="22" fillId="2" borderId="5" xfId="1" applyNumberFormat="1" applyFont="1" applyFill="1" applyBorder="1" applyAlignment="1">
      <alignment vertical="center"/>
    </xf>
    <xf numFmtId="0" fontId="22" fillId="0" borderId="5" xfId="1" applyFont="1" applyFill="1" applyBorder="1" applyAlignment="1">
      <alignment vertical="center"/>
    </xf>
    <xf numFmtId="0" fontId="22" fillId="0" borderId="3" xfId="1" applyFont="1" applyFill="1" applyBorder="1" applyAlignment="1">
      <alignment vertical="center"/>
    </xf>
    <xf numFmtId="0" fontId="19" fillId="0" borderId="13" xfId="1" applyFont="1" applyBorder="1" applyAlignment="1">
      <alignment horizontal="center" wrapText="1"/>
    </xf>
    <xf numFmtId="0" fontId="9" fillId="0" borderId="8" xfId="1" applyFont="1" applyBorder="1" applyAlignment="1">
      <alignment vertical="center" wrapText="1"/>
    </xf>
    <xf numFmtId="3" fontId="22" fillId="0" borderId="8" xfId="1" applyNumberFormat="1" applyFont="1" applyFill="1" applyBorder="1" applyAlignment="1">
      <alignment vertical="center"/>
    </xf>
    <xf numFmtId="3" fontId="22" fillId="0" borderId="7" xfId="1" applyNumberFormat="1" applyFont="1" applyFill="1" applyBorder="1" applyAlignment="1">
      <alignment vertical="center"/>
    </xf>
    <xf numFmtId="3" fontId="22" fillId="0" borderId="7" xfId="1" applyNumberFormat="1" applyFont="1" applyFill="1" applyBorder="1" applyAlignment="1">
      <alignment horizontal="right" vertical="center"/>
    </xf>
    <xf numFmtId="3" fontId="6" fillId="2" borderId="2" xfId="1" applyNumberFormat="1" applyFont="1" applyFill="1" applyBorder="1" applyAlignment="1">
      <alignment horizontal="center" vertical="center" wrapText="1"/>
    </xf>
    <xf numFmtId="0" fontId="22" fillId="0" borderId="5" xfId="1" applyFont="1" applyBorder="1"/>
    <xf numFmtId="0" fontId="22" fillId="0" borderId="3" xfId="1" applyFont="1" applyBorder="1"/>
    <xf numFmtId="1" fontId="12" fillId="2" borderId="5" xfId="1" applyNumberFormat="1" applyFont="1" applyFill="1" applyBorder="1" applyAlignment="1">
      <alignment horizontal="right"/>
    </xf>
    <xf numFmtId="3" fontId="12" fillId="2" borderId="5" xfId="1" applyNumberFormat="1" applyFont="1" applyFill="1" applyBorder="1" applyAlignment="1">
      <alignment horizontal="right"/>
    </xf>
    <xf numFmtId="3" fontId="12" fillId="0" borderId="5" xfId="1" applyNumberFormat="1" applyFont="1" applyFill="1" applyBorder="1" applyAlignment="1">
      <alignment horizontal="right"/>
    </xf>
    <xf numFmtId="3" fontId="22" fillId="2" borderId="5" xfId="1" applyNumberFormat="1" applyFont="1" applyFill="1" applyBorder="1"/>
    <xf numFmtId="0" fontId="22" fillId="0" borderId="5" xfId="1" applyFont="1" applyFill="1" applyBorder="1"/>
    <xf numFmtId="0" fontId="22" fillId="0" borderId="3" xfId="1" applyFont="1" applyFill="1" applyBorder="1"/>
    <xf numFmtId="0" fontId="25" fillId="0" borderId="0" xfId="0" applyFont="1" applyAlignment="1">
      <alignment horizontal="center"/>
    </xf>
    <xf numFmtId="0" fontId="9" fillId="4" borderId="2" xfId="0" applyFont="1" applyFill="1" applyBorder="1"/>
    <xf numFmtId="0" fontId="9" fillId="4" borderId="2" xfId="0" applyFont="1" applyFill="1" applyBorder="1" applyAlignment="1">
      <alignment wrapText="1"/>
    </xf>
    <xf numFmtId="0" fontId="9" fillId="5" borderId="2" xfId="0" applyFont="1" applyFill="1" applyBorder="1" applyAlignment="1">
      <alignment vertical="center" wrapText="1"/>
    </xf>
    <xf numFmtId="0" fontId="9" fillId="4" borderId="11" xfId="0" applyFont="1" applyFill="1" applyBorder="1"/>
    <xf numFmtId="0" fontId="9" fillId="4" borderId="11" xfId="0" applyFont="1" applyFill="1" applyBorder="1" applyAlignment="1">
      <alignment horizontal="center" wrapText="1"/>
    </xf>
    <xf numFmtId="0" fontId="9" fillId="5" borderId="11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 wrapText="1"/>
    </xf>
    <xf numFmtId="0" fontId="9" fillId="4" borderId="2" xfId="0" applyFont="1" applyFill="1" applyBorder="1" applyAlignment="1">
      <alignment horizontal="center"/>
    </xf>
    <xf numFmtId="0" fontId="9" fillId="4" borderId="7" xfId="0" applyFont="1" applyFill="1" applyBorder="1"/>
    <xf numFmtId="0" fontId="9" fillId="4" borderId="7" xfId="0" applyFont="1" applyFill="1" applyBorder="1" applyAlignment="1">
      <alignment wrapText="1"/>
    </xf>
    <xf numFmtId="0" fontId="9" fillId="5" borderId="7" xfId="0" applyFont="1" applyFill="1" applyBorder="1" applyAlignment="1">
      <alignment wrapText="1"/>
    </xf>
    <xf numFmtId="0" fontId="9" fillId="4" borderId="7" xfId="0" applyFont="1" applyFill="1" applyBorder="1" applyAlignment="1">
      <alignment horizontal="center" wrapText="1"/>
    </xf>
    <xf numFmtId="0" fontId="9" fillId="5" borderId="2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 wrapText="1"/>
    </xf>
    <xf numFmtId="0" fontId="9" fillId="5" borderId="5" xfId="0" applyFont="1" applyFill="1" applyBorder="1" applyAlignment="1">
      <alignment horizontal="center"/>
    </xf>
    <xf numFmtId="0" fontId="9" fillId="5" borderId="5" xfId="0" applyFont="1" applyFill="1" applyBorder="1" applyAlignment="1">
      <alignment wrapText="1"/>
    </xf>
    <xf numFmtId="3" fontId="9" fillId="0" borderId="11" xfId="0" applyNumberFormat="1" applyFont="1" applyBorder="1" applyAlignment="1">
      <alignment horizontal="right"/>
    </xf>
    <xf numFmtId="3" fontId="9" fillId="4" borderId="11" xfId="0" applyNumberFormat="1" applyFont="1" applyFill="1" applyBorder="1"/>
    <xf numFmtId="3" fontId="9" fillId="4" borderId="13" xfId="0" applyNumberFormat="1" applyFont="1" applyFill="1" applyBorder="1"/>
    <xf numFmtId="3" fontId="9" fillId="0" borderId="2" xfId="0" applyNumberFormat="1" applyFont="1" applyBorder="1"/>
    <xf numFmtId="3" fontId="9" fillId="0" borderId="6" xfId="0" applyNumberFormat="1" applyFont="1" applyBorder="1"/>
    <xf numFmtId="3" fontId="9" fillId="4" borderId="14" xfId="0" applyNumberFormat="1" applyFont="1" applyFill="1" applyBorder="1"/>
    <xf numFmtId="3" fontId="9" fillId="0" borderId="14" xfId="0" applyNumberFormat="1" applyFont="1" applyBorder="1"/>
    <xf numFmtId="165" fontId="9" fillId="4" borderId="11" xfId="0" applyNumberFormat="1" applyFont="1" applyFill="1" applyBorder="1"/>
    <xf numFmtId="3" fontId="9" fillId="4" borderId="13" xfId="0" applyNumberFormat="1" applyFont="1" applyFill="1" applyBorder="1" applyAlignment="1">
      <alignment horizontal="right"/>
    </xf>
    <xf numFmtId="164" fontId="22" fillId="0" borderId="11" xfId="0" applyNumberFormat="1" applyFont="1" applyBorder="1"/>
    <xf numFmtId="165" fontId="9" fillId="0" borderId="14" xfId="0" applyNumberFormat="1" applyFont="1" applyBorder="1"/>
    <xf numFmtId="3" fontId="9" fillId="4" borderId="11" xfId="0" applyNumberFormat="1" applyFont="1" applyFill="1" applyBorder="1" applyAlignment="1">
      <alignment horizontal="right"/>
    </xf>
    <xf numFmtId="164" fontId="9" fillId="4" borderId="11" xfId="0" applyNumberFormat="1" applyFont="1" applyFill="1" applyBorder="1"/>
    <xf numFmtId="2" fontId="9" fillId="0" borderId="11" xfId="0" applyNumberFormat="1" applyFont="1" applyBorder="1"/>
    <xf numFmtId="1" fontId="9" fillId="0" borderId="11" xfId="0" applyNumberFormat="1" applyFont="1" applyBorder="1"/>
    <xf numFmtId="3" fontId="22" fillId="0" borderId="11" xfId="0" applyNumberFormat="1" applyFont="1" applyBorder="1"/>
    <xf numFmtId="3" fontId="9" fillId="0" borderId="11" xfId="0" applyNumberFormat="1" applyFont="1" applyBorder="1"/>
    <xf numFmtId="0" fontId="19" fillId="4" borderId="7" xfId="0" applyFont="1" applyFill="1" applyBorder="1"/>
    <xf numFmtId="3" fontId="19" fillId="5" borderId="7" xfId="0" applyNumberFormat="1" applyFont="1" applyFill="1" applyBorder="1" applyAlignment="1">
      <alignment horizontal="left" indent="1"/>
    </xf>
    <xf numFmtId="166" fontId="19" fillId="4" borderId="12" xfId="0" applyNumberFormat="1" applyFont="1" applyFill="1" applyBorder="1"/>
    <xf numFmtId="3" fontId="19" fillId="4" borderId="8" xfId="0" applyNumberFormat="1" applyFont="1" applyFill="1" applyBorder="1" applyAlignment="1">
      <alignment horizontal="right"/>
    </xf>
    <xf numFmtId="3" fontId="19" fillId="5" borderId="12" xfId="0" applyNumberFormat="1" applyFont="1" applyFill="1" applyBorder="1" applyAlignment="1">
      <alignment horizontal="right"/>
    </xf>
    <xf numFmtId="3" fontId="19" fillId="5" borderId="7" xfId="0" applyNumberFormat="1" applyFont="1" applyFill="1" applyBorder="1" applyAlignment="1">
      <alignment horizontal="right"/>
    </xf>
    <xf numFmtId="3" fontId="19" fillId="4" borderId="5" xfId="0" applyNumberFormat="1" applyFont="1" applyFill="1" applyBorder="1"/>
    <xf numFmtId="3" fontId="19" fillId="4" borderId="5" xfId="0" applyNumberFormat="1" applyFont="1" applyFill="1" applyBorder="1" applyAlignment="1">
      <alignment horizontal="right"/>
    </xf>
    <xf numFmtId="3" fontId="19" fillId="5" borderId="5" xfId="0" applyNumberFormat="1" applyFont="1" applyFill="1" applyBorder="1" applyAlignment="1">
      <alignment horizontal="right"/>
    </xf>
    <xf numFmtId="0" fontId="26" fillId="0" borderId="0" xfId="0" applyFont="1"/>
    <xf numFmtId="0" fontId="16" fillId="4" borderId="11" xfId="0" applyFont="1" applyFill="1" applyBorder="1"/>
    <xf numFmtId="3" fontId="16" fillId="0" borderId="11" xfId="0" applyNumberFormat="1" applyFont="1" applyBorder="1" applyAlignment="1">
      <alignment horizontal="right"/>
    </xf>
    <xf numFmtId="3" fontId="16" fillId="4" borderId="11" xfId="0" applyNumberFormat="1" applyFont="1" applyFill="1" applyBorder="1"/>
    <xf numFmtId="3" fontId="16" fillId="4" borderId="13" xfId="0" applyNumberFormat="1" applyFont="1" applyFill="1" applyBorder="1" applyAlignment="1">
      <alignment horizontal="right"/>
    </xf>
    <xf numFmtId="3" fontId="16" fillId="0" borderId="14" xfId="0" applyNumberFormat="1" applyFont="1" applyBorder="1"/>
    <xf numFmtId="3" fontId="16" fillId="4" borderId="11" xfId="0" applyNumberFormat="1" applyFont="1" applyFill="1" applyBorder="1" applyAlignment="1">
      <alignment horizontal="right"/>
    </xf>
    <xf numFmtId="0" fontId="27" fillId="0" borderId="0" xfId="0" applyFont="1"/>
    <xf numFmtId="2" fontId="16" fillId="0" borderId="11" xfId="0" applyNumberFormat="1" applyFont="1" applyBorder="1"/>
    <xf numFmtId="3" fontId="16" fillId="4" borderId="14" xfId="0" applyNumberFormat="1" applyFont="1" applyFill="1" applyBorder="1"/>
    <xf numFmtId="0" fontId="28" fillId="0" borderId="0" xfId="0" applyFont="1"/>
    <xf numFmtId="0" fontId="30" fillId="0" borderId="0" xfId="0" applyFont="1"/>
    <xf numFmtId="165" fontId="0" fillId="0" borderId="0" xfId="0" applyNumberFormat="1"/>
    <xf numFmtId="0" fontId="31" fillId="0" borderId="0" xfId="0" applyFont="1"/>
    <xf numFmtId="0" fontId="30" fillId="6" borderId="0" xfId="0" applyFont="1" applyFill="1"/>
    <xf numFmtId="3" fontId="30" fillId="6" borderId="0" xfId="0" applyNumberFormat="1" applyFont="1" applyFill="1"/>
    <xf numFmtId="165" fontId="32" fillId="4" borderId="0" xfId="0" applyNumberFormat="1" applyFont="1" applyFill="1"/>
    <xf numFmtId="0" fontId="32" fillId="4" borderId="0" xfId="0" applyFont="1" applyFill="1"/>
    <xf numFmtId="164" fontId="32" fillId="4" borderId="0" xfId="0" applyNumberFormat="1" applyFont="1" applyFill="1"/>
    <xf numFmtId="3" fontId="32" fillId="4" borderId="0" xfId="0" applyNumberFormat="1" applyFont="1" applyFill="1"/>
    <xf numFmtId="0" fontId="30" fillId="4" borderId="0" xfId="0" applyFont="1" applyFill="1"/>
    <xf numFmtId="0" fontId="28" fillId="3" borderId="0" xfId="0" applyFont="1" applyFill="1" applyBorder="1"/>
    <xf numFmtId="0" fontId="29" fillId="3" borderId="0" xfId="0" applyFont="1" applyFill="1" applyBorder="1"/>
    <xf numFmtId="3" fontId="29" fillId="3" borderId="0" xfId="0" applyNumberFormat="1" applyFont="1" applyFill="1" applyBorder="1" applyAlignment="1">
      <alignment horizontal="left" indent="1"/>
    </xf>
    <xf numFmtId="166" fontId="29" fillId="3" borderId="0" xfId="0" applyNumberFormat="1" applyFont="1" applyFill="1" applyBorder="1"/>
    <xf numFmtId="3" fontId="29" fillId="3" borderId="0" xfId="0" applyNumberFormat="1" applyFont="1" applyFill="1" applyBorder="1" applyAlignment="1">
      <alignment horizontal="right"/>
    </xf>
    <xf numFmtId="2" fontId="28" fillId="3" borderId="0" xfId="0" applyNumberFormat="1" applyFont="1" applyFill="1" applyBorder="1"/>
    <xf numFmtId="3" fontId="29" fillId="3" borderId="0" xfId="0" applyNumberFormat="1" applyFont="1" applyFill="1" applyBorder="1"/>
    <xf numFmtId="0" fontId="28" fillId="3" borderId="0" xfId="0" applyFont="1" applyFill="1"/>
    <xf numFmtId="0" fontId="24" fillId="4" borderId="7" xfId="0" applyFont="1" applyFill="1" applyBorder="1"/>
    <xf numFmtId="3" fontId="24" fillId="0" borderId="7" xfId="0" applyNumberFormat="1" applyFont="1" applyBorder="1" applyAlignment="1">
      <alignment horizontal="left" indent="1"/>
    </xf>
    <xf numFmtId="3" fontId="24" fillId="4" borderId="12" xfId="0" applyNumberFormat="1" applyFont="1" applyFill="1" applyBorder="1"/>
    <xf numFmtId="3" fontId="24" fillId="4" borderId="8" xfId="0" applyNumberFormat="1" applyFont="1" applyFill="1" applyBorder="1"/>
    <xf numFmtId="2" fontId="24" fillId="0" borderId="11" xfId="0" applyNumberFormat="1" applyFont="1" applyBorder="1"/>
    <xf numFmtId="3" fontId="24" fillId="0" borderId="7" xfId="0" applyNumberFormat="1" applyFont="1" applyBorder="1"/>
    <xf numFmtId="3" fontId="24" fillId="0" borderId="12" xfId="0" applyNumberFormat="1" applyFont="1" applyBorder="1"/>
    <xf numFmtId="0" fontId="33" fillId="4" borderId="7" xfId="0" applyFont="1" applyFill="1" applyBorder="1"/>
    <xf numFmtId="2" fontId="33" fillId="5" borderId="5" xfId="0" applyNumberFormat="1" applyFont="1" applyFill="1" applyBorder="1"/>
    <xf numFmtId="0" fontId="34" fillId="7" borderId="0" xfId="0" applyFont="1" applyFill="1"/>
    <xf numFmtId="3" fontId="34" fillId="7" borderId="0" xfId="0" applyNumberFormat="1" applyFont="1" applyFill="1"/>
    <xf numFmtId="0" fontId="34" fillId="0" borderId="0" xfId="0" applyFont="1"/>
    <xf numFmtId="0" fontId="35" fillId="0" borderId="0" xfId="0" applyFont="1"/>
    <xf numFmtId="0" fontId="36" fillId="7" borderId="0" xfId="0" applyFont="1" applyFill="1" applyAlignment="1">
      <alignment vertical="center"/>
    </xf>
    <xf numFmtId="3" fontId="36" fillId="7" borderId="0" xfId="0" applyNumberFormat="1" applyFont="1" applyFill="1" applyAlignment="1">
      <alignment vertical="center"/>
    </xf>
    <xf numFmtId="0" fontId="36" fillId="7" borderId="0" xfId="0" applyFont="1" applyFill="1"/>
    <xf numFmtId="0" fontId="17" fillId="0" borderId="0" xfId="0" applyFont="1"/>
    <xf numFmtId="3" fontId="34" fillId="0" borderId="0" xfId="0" applyNumberFormat="1" applyFont="1"/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 wrapText="1"/>
    </xf>
    <xf numFmtId="49" fontId="40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/>
    </xf>
    <xf numFmtId="49" fontId="0" fillId="0" borderId="0" xfId="0" applyNumberFormat="1" applyAlignment="1">
      <alignment horizontal="left" wrapText="1"/>
    </xf>
    <xf numFmtId="49" fontId="3" fillId="0" borderId="0" xfId="0" applyNumberFormat="1" applyFont="1"/>
    <xf numFmtId="49" fontId="0" fillId="0" borderId="0" xfId="0" applyNumberFormat="1"/>
    <xf numFmtId="49" fontId="8" fillId="0" borderId="0" xfId="0" applyNumberFormat="1" applyFont="1" applyAlignment="1">
      <alignment horizontal="left" vertical="center"/>
    </xf>
    <xf numFmtId="49" fontId="0" fillId="0" borderId="0" xfId="0" applyNumberFormat="1" applyAlignment="1"/>
    <xf numFmtId="49" fontId="0" fillId="0" borderId="0" xfId="0" applyNumberFormat="1" applyAlignment="1">
      <alignment wrapText="1"/>
    </xf>
    <xf numFmtId="49" fontId="41" fillId="0" borderId="0" xfId="0" applyNumberFormat="1" applyFont="1" applyAlignment="1">
      <alignment horizontal="center" vertical="center" wrapText="1"/>
    </xf>
    <xf numFmtId="49" fontId="5" fillId="0" borderId="0" xfId="0" applyNumberFormat="1" applyFont="1"/>
    <xf numFmtId="49" fontId="41" fillId="0" borderId="0" xfId="0" applyNumberFormat="1" applyFont="1" applyAlignment="1">
      <alignment wrapText="1"/>
    </xf>
    <xf numFmtId="49" fontId="0" fillId="0" borderId="0" xfId="0" applyNumberFormat="1" applyBorder="1" applyAlignment="1"/>
    <xf numFmtId="49" fontId="0" fillId="0" borderId="1" xfId="0" applyNumberFormat="1" applyBorder="1"/>
    <xf numFmtId="49" fontId="0" fillId="0" borderId="1" xfId="0" applyNumberFormat="1" applyBorder="1" applyAlignment="1">
      <alignment wrapText="1"/>
    </xf>
    <xf numFmtId="49" fontId="41" fillId="0" borderId="1" xfId="0" applyNumberFormat="1" applyFont="1" applyBorder="1" applyAlignment="1">
      <alignment wrapText="1"/>
    </xf>
    <xf numFmtId="49" fontId="6" fillId="0" borderId="6" xfId="0" applyNumberFormat="1" applyFont="1" applyBorder="1" applyAlignment="1">
      <alignment horizontal="center" vertical="center" wrapText="1"/>
    </xf>
    <xf numFmtId="49" fontId="42" fillId="0" borderId="5" xfId="0" applyNumberFormat="1" applyFont="1" applyBorder="1" applyAlignment="1">
      <alignment horizontal="center" vertical="center" wrapText="1"/>
    </xf>
    <xf numFmtId="49" fontId="42" fillId="0" borderId="5" xfId="0" applyNumberFormat="1" applyFont="1" applyBorder="1" applyAlignment="1">
      <alignment wrapText="1"/>
    </xf>
    <xf numFmtId="3" fontId="42" fillId="9" borderId="5" xfId="0" applyNumberFormat="1" applyFont="1" applyFill="1" applyBorder="1" applyAlignment="1">
      <alignment horizontal="right"/>
    </xf>
    <xf numFmtId="49" fontId="42" fillId="0" borderId="5" xfId="0" applyNumberFormat="1" applyFont="1" applyBorder="1"/>
    <xf numFmtId="3" fontId="42" fillId="0" borderId="5" xfId="0" applyNumberFormat="1" applyFont="1" applyBorder="1" applyAlignment="1">
      <alignment horizontal="right"/>
    </xf>
    <xf numFmtId="49" fontId="42" fillId="0" borderId="4" xfId="0" applyNumberFormat="1" applyFont="1" applyBorder="1" applyAlignment="1">
      <alignment horizontal="center" vertical="center" wrapText="1"/>
    </xf>
    <xf numFmtId="49" fontId="42" fillId="0" borderId="3" xfId="0" applyNumberFormat="1" applyFont="1" applyBorder="1" applyAlignment="1">
      <alignment horizontal="center" vertical="center" wrapText="1"/>
    </xf>
    <xf numFmtId="49" fontId="42" fillId="0" borderId="11" xfId="0" applyNumberFormat="1" applyFont="1" applyBorder="1" applyAlignment="1">
      <alignment horizontal="center" vertical="center" wrapText="1"/>
    </xf>
    <xf numFmtId="49" fontId="42" fillId="0" borderId="2" xfId="0" applyNumberFormat="1" applyFont="1" applyBorder="1" applyAlignment="1">
      <alignment horizontal="center" vertical="center" wrapText="1"/>
    </xf>
    <xf numFmtId="49" fontId="42" fillId="0" borderId="0" xfId="0" applyNumberFormat="1" applyFont="1"/>
    <xf numFmtId="49" fontId="42" fillId="0" borderId="11" xfId="0" applyNumberFormat="1" applyFont="1" applyBorder="1"/>
    <xf numFmtId="49" fontId="42" fillId="0" borderId="2" xfId="0" applyNumberFormat="1" applyFont="1" applyBorder="1"/>
    <xf numFmtId="49" fontId="43" fillId="0" borderId="5" xfId="0" applyNumberFormat="1" applyFont="1" applyBorder="1" applyAlignment="1">
      <alignment wrapText="1"/>
    </xf>
    <xf numFmtId="49" fontId="42" fillId="0" borderId="7" xfId="0" applyNumberFormat="1" applyFont="1" applyBorder="1"/>
    <xf numFmtId="3" fontId="42" fillId="9" borderId="5" xfId="0" applyNumberFormat="1" applyFont="1" applyFill="1" applyBorder="1" applyAlignment="1">
      <alignment horizontal="right" wrapText="1"/>
    </xf>
    <xf numFmtId="0" fontId="42" fillId="0" borderId="5" xfId="0" applyFont="1" applyBorder="1" applyAlignment="1">
      <alignment wrapText="1"/>
    </xf>
    <xf numFmtId="49" fontId="43" fillId="0" borderId="5" xfId="0" applyNumberFormat="1" applyFont="1" applyBorder="1"/>
    <xf numFmtId="3" fontId="43" fillId="9" borderId="5" xfId="0" applyNumberFormat="1" applyFont="1" applyFill="1" applyBorder="1" applyAlignment="1">
      <alignment horizontal="right"/>
    </xf>
    <xf numFmtId="49" fontId="42" fillId="0" borderId="0" xfId="0" applyNumberFormat="1" applyFont="1" applyAlignment="1">
      <alignment wrapText="1"/>
    </xf>
    <xf numFmtId="3" fontId="42" fillId="9" borderId="0" xfId="0" applyNumberFormat="1" applyFont="1" applyFill="1" applyAlignment="1">
      <alignment horizontal="right"/>
    </xf>
    <xf numFmtId="49" fontId="38" fillId="0" borderId="5" xfId="0" applyNumberFormat="1" applyFont="1" applyBorder="1"/>
    <xf numFmtId="49" fontId="37" fillId="0" borderId="5" xfId="0" applyNumberFormat="1" applyFont="1" applyBorder="1" applyAlignment="1">
      <alignment wrapText="1"/>
    </xf>
    <xf numFmtId="3" fontId="43" fillId="9" borderId="5" xfId="0" applyNumberFormat="1" applyFont="1" applyFill="1" applyBorder="1"/>
    <xf numFmtId="3" fontId="43" fillId="0" borderId="5" xfId="0" applyNumberFormat="1" applyFont="1" applyBorder="1"/>
    <xf numFmtId="49" fontId="38" fillId="0" borderId="0" xfId="0" applyNumberFormat="1" applyFont="1"/>
    <xf numFmtId="49" fontId="38" fillId="0" borderId="0" xfId="0" applyNumberFormat="1" applyFont="1" applyAlignment="1">
      <alignment wrapText="1"/>
    </xf>
    <xf numFmtId="3" fontId="38" fillId="0" borderId="0" xfId="0" applyNumberFormat="1" applyFont="1"/>
    <xf numFmtId="49" fontId="43" fillId="0" borderId="0" xfId="0" applyNumberFormat="1" applyFont="1" applyAlignment="1">
      <alignment wrapText="1"/>
    </xf>
    <xf numFmtId="3" fontId="44" fillId="0" borderId="0" xfId="0" applyNumberFormat="1" applyFont="1"/>
    <xf numFmtId="49" fontId="11" fillId="0" borderId="0" xfId="0" applyNumberFormat="1" applyFont="1" applyAlignment="1">
      <alignment wrapText="1"/>
    </xf>
    <xf numFmtId="3" fontId="45" fillId="0" borderId="0" xfId="0" applyNumberFormat="1" applyFont="1"/>
    <xf numFmtId="3" fontId="43" fillId="0" borderId="5" xfId="0" applyNumberFormat="1" applyFont="1" applyBorder="1" applyAlignment="1">
      <alignment wrapText="1"/>
    </xf>
    <xf numFmtId="165" fontId="43" fillId="0" borderId="5" xfId="0" applyNumberFormat="1" applyFont="1" applyBorder="1" applyAlignment="1">
      <alignment horizontal="right" wrapText="1"/>
    </xf>
    <xf numFmtId="165" fontId="42" fillId="0" borderId="5" xfId="0" applyNumberFormat="1" applyFont="1" applyBorder="1" applyAlignment="1">
      <alignment horizontal="right" wrapText="1"/>
    </xf>
    <xf numFmtId="3" fontId="5" fillId="0" borderId="0" xfId="0" applyNumberFormat="1" applyFont="1" applyAlignment="1">
      <alignment vertical="center"/>
    </xf>
    <xf numFmtId="0" fontId="22" fillId="3" borderId="0" xfId="0" applyFont="1" applyFill="1" applyBorder="1"/>
    <xf numFmtId="0" fontId="5" fillId="0" borderId="0" xfId="0" applyFont="1" applyFill="1" applyBorder="1" applyAlignment="1">
      <alignment vertical="center" wrapText="1"/>
    </xf>
    <xf numFmtId="0" fontId="5" fillId="0" borderId="0" xfId="1" applyFont="1" applyFill="1" applyBorder="1" applyAlignment="1">
      <alignment vertical="center" wrapText="1"/>
    </xf>
    <xf numFmtId="0" fontId="0" fillId="3" borderId="0" xfId="0" applyFill="1"/>
    <xf numFmtId="0" fontId="31" fillId="3" borderId="0" xfId="0" applyFont="1" applyFill="1"/>
    <xf numFmtId="0" fontId="42" fillId="8" borderId="18" xfId="0" applyFont="1" applyFill="1" applyBorder="1" applyAlignment="1">
      <alignment horizontal="center" wrapText="1"/>
    </xf>
    <xf numFmtId="0" fontId="42" fillId="8" borderId="19" xfId="0" applyFont="1" applyFill="1" applyBorder="1" applyAlignment="1">
      <alignment horizontal="center" wrapText="1"/>
    </xf>
    <xf numFmtId="0" fontId="42" fillId="8" borderId="22" xfId="0" applyFont="1" applyFill="1" applyBorder="1" applyAlignment="1">
      <alignment horizontal="center" wrapText="1"/>
    </xf>
    <xf numFmtId="0" fontId="42" fillId="8" borderId="19" xfId="0" applyFont="1" applyFill="1" applyBorder="1" applyAlignment="1">
      <alignment horizontal="center"/>
    </xf>
    <xf numFmtId="0" fontId="42" fillId="3" borderId="19" xfId="0" applyFont="1" applyFill="1" applyBorder="1" applyAlignment="1">
      <alignment horizontal="right" wrapText="1"/>
    </xf>
    <xf numFmtId="0" fontId="42" fillId="8" borderId="19" xfId="0" applyFont="1" applyFill="1" applyBorder="1" applyAlignment="1">
      <alignment horizontal="right" wrapText="1"/>
    </xf>
    <xf numFmtId="1" fontId="42" fillId="3" borderId="19" xfId="0" applyNumberFormat="1" applyFont="1" applyFill="1" applyBorder="1" applyAlignment="1">
      <alignment horizontal="right" wrapText="1"/>
    </xf>
    <xf numFmtId="3" fontId="42" fillId="8" borderId="19" xfId="0" applyNumberFormat="1" applyFont="1" applyFill="1" applyBorder="1" applyAlignment="1">
      <alignment horizontal="right" wrapText="1"/>
    </xf>
    <xf numFmtId="3" fontId="42" fillId="3" borderId="19" xfId="0" applyNumberFormat="1" applyFont="1" applyFill="1" applyBorder="1" applyAlignment="1">
      <alignment horizontal="right" wrapText="1"/>
    </xf>
    <xf numFmtId="0" fontId="42" fillId="8" borderId="19" xfId="0" applyFont="1" applyFill="1" applyBorder="1" applyAlignment="1">
      <alignment wrapText="1"/>
    </xf>
    <xf numFmtId="0" fontId="42" fillId="8" borderId="19" xfId="0" applyFont="1" applyFill="1" applyBorder="1"/>
    <xf numFmtId="0" fontId="42" fillId="8" borderId="22" xfId="0" applyFont="1" applyFill="1" applyBorder="1"/>
    <xf numFmtId="0" fontId="42" fillId="3" borderId="22" xfId="0" applyFont="1" applyFill="1" applyBorder="1" applyAlignment="1">
      <alignment horizontal="right"/>
    </xf>
    <xf numFmtId="0" fontId="42" fillId="8" borderId="22" xfId="0" applyFont="1" applyFill="1" applyBorder="1" applyAlignment="1">
      <alignment horizontal="right"/>
    </xf>
    <xf numFmtId="0" fontId="42" fillId="3" borderId="22" xfId="0" applyFont="1" applyFill="1" applyBorder="1"/>
    <xf numFmtId="3" fontId="43" fillId="8" borderId="22" xfId="0" applyNumberFormat="1" applyFont="1" applyFill="1" applyBorder="1" applyAlignment="1">
      <alignment horizontal="right"/>
    </xf>
    <xf numFmtId="3" fontId="43" fillId="8" borderId="22" xfId="0" applyNumberFormat="1" applyFont="1" applyFill="1" applyBorder="1" applyAlignment="1">
      <alignment horizontal="center"/>
    </xf>
    <xf numFmtId="0" fontId="46" fillId="3" borderId="0" xfId="0" applyFont="1" applyFill="1"/>
    <xf numFmtId="3" fontId="46" fillId="3" borderId="0" xfId="0" applyNumberFormat="1" applyFont="1" applyFill="1"/>
    <xf numFmtId="0" fontId="39" fillId="3" borderId="0" xfId="0" applyFont="1" applyFill="1"/>
    <xf numFmtId="3" fontId="39" fillId="3" borderId="0" xfId="0" applyNumberFormat="1" applyFont="1" applyFill="1"/>
    <xf numFmtId="0" fontId="42" fillId="8" borderId="30" xfId="0" applyFont="1" applyFill="1" applyBorder="1" applyAlignment="1">
      <alignment horizontal="right" wrapText="1"/>
    </xf>
    <xf numFmtId="0" fontId="42" fillId="8" borderId="30" xfId="0" applyFont="1" applyFill="1" applyBorder="1" applyAlignment="1">
      <alignment wrapText="1"/>
    </xf>
    <xf numFmtId="0" fontId="42" fillId="3" borderId="30" xfId="0" applyFont="1" applyFill="1" applyBorder="1" applyAlignment="1">
      <alignment horizontal="right"/>
    </xf>
    <xf numFmtId="3" fontId="42" fillId="8" borderId="30" xfId="0" applyNumberFormat="1" applyFont="1" applyFill="1" applyBorder="1" applyAlignment="1">
      <alignment horizontal="right"/>
    </xf>
    <xf numFmtId="0" fontId="17" fillId="0" borderId="0" xfId="0" applyFont="1" applyAlignment="1"/>
    <xf numFmtId="49" fontId="6" fillId="0" borderId="5" xfId="0" applyNumberFormat="1" applyFont="1" applyBorder="1" applyAlignment="1">
      <alignment horizontal="center" vertical="center" wrapText="1"/>
    </xf>
    <xf numFmtId="49" fontId="41" fillId="0" borderId="5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9" fillId="2" borderId="7" xfId="0" applyFont="1" applyFill="1" applyBorder="1" applyAlignment="1">
      <alignment vertical="center"/>
    </xf>
    <xf numFmtId="3" fontId="9" fillId="2" borderId="7" xfId="0" applyNumberFormat="1" applyFont="1" applyFill="1" applyBorder="1" applyAlignment="1">
      <alignment horizontal="right" vertical="center"/>
    </xf>
    <xf numFmtId="3" fontId="9" fillId="0" borderId="8" xfId="0" applyNumberFormat="1" applyFont="1" applyBorder="1" applyAlignment="1">
      <alignment vertical="center"/>
    </xf>
    <xf numFmtId="3" fontId="9" fillId="2" borderId="5" xfId="0" applyNumberFormat="1" applyFont="1" applyFill="1" applyBorder="1" applyAlignment="1">
      <alignment horizontal="right" vertical="center"/>
    </xf>
    <xf numFmtId="3" fontId="9" fillId="0" borderId="5" xfId="0" applyNumberFormat="1" applyFont="1" applyBorder="1" applyAlignment="1">
      <alignment vertical="center" wrapText="1"/>
    </xf>
    <xf numFmtId="0" fontId="22" fillId="2" borderId="5" xfId="1" applyFont="1" applyFill="1" applyBorder="1" applyAlignment="1">
      <alignment vertical="center"/>
    </xf>
    <xf numFmtId="3" fontId="22" fillId="2" borderId="5" xfId="1" applyNumberFormat="1" applyFont="1" applyFill="1" applyBorder="1" applyAlignment="1">
      <alignment horizontal="right" vertical="center"/>
    </xf>
    <xf numFmtId="3" fontId="22" fillId="0" borderId="3" xfId="1" applyNumberFormat="1" applyFont="1" applyFill="1" applyBorder="1" applyAlignment="1">
      <alignment vertical="center"/>
    </xf>
    <xf numFmtId="3" fontId="22" fillId="0" borderId="5" xfId="1" applyNumberFormat="1" applyFont="1" applyFill="1" applyBorder="1" applyAlignment="1">
      <alignment horizontal="right" vertical="center"/>
    </xf>
    <xf numFmtId="3" fontId="22" fillId="0" borderId="3" xfId="1" applyNumberFormat="1" applyFont="1" applyFill="1" applyBorder="1" applyAlignment="1">
      <alignment horizontal="right" vertical="center"/>
    </xf>
    <xf numFmtId="3" fontId="9" fillId="0" borderId="7" xfId="0" applyNumberFormat="1" applyFont="1" applyBorder="1" applyAlignment="1">
      <alignment vertical="center" wrapText="1"/>
    </xf>
    <xf numFmtId="3" fontId="22" fillId="0" borderId="5" xfId="1" applyNumberFormat="1" applyFont="1" applyFill="1" applyBorder="1" applyAlignment="1">
      <alignment vertical="center" wrapText="1"/>
    </xf>
    <xf numFmtId="3" fontId="9" fillId="0" borderId="8" xfId="0" applyNumberFormat="1" applyFont="1" applyBorder="1" applyAlignment="1">
      <alignment vertical="center" wrapText="1"/>
    </xf>
    <xf numFmtId="3" fontId="9" fillId="0" borderId="7" xfId="0" applyNumberFormat="1" applyFont="1" applyBorder="1" applyAlignment="1">
      <alignment horizontal="right" vertical="center" wrapText="1"/>
    </xf>
    <xf numFmtId="3" fontId="9" fillId="0" borderId="3" xfId="0" applyNumberFormat="1" applyFont="1" applyBorder="1" applyAlignment="1">
      <alignment horizontal="right" vertical="center" wrapText="1"/>
    </xf>
    <xf numFmtId="3" fontId="10" fillId="2" borderId="7" xfId="1" applyNumberFormat="1" applyFont="1" applyFill="1" applyBorder="1" applyAlignment="1">
      <alignment vertical="center"/>
    </xf>
    <xf numFmtId="3" fontId="10" fillId="2" borderId="7" xfId="1" applyNumberFormat="1" applyFont="1" applyFill="1" applyBorder="1" applyAlignment="1">
      <alignment horizontal="right" vertical="center"/>
    </xf>
    <xf numFmtId="3" fontId="10" fillId="0" borderId="7" xfId="1" applyNumberFormat="1" applyFont="1" applyBorder="1" applyAlignment="1">
      <alignment vertical="center" shrinkToFit="1"/>
    </xf>
    <xf numFmtId="3" fontId="22" fillId="2" borderId="7" xfId="1" applyNumberFormat="1" applyFont="1" applyFill="1" applyBorder="1" applyAlignment="1">
      <alignment vertical="center"/>
    </xf>
    <xf numFmtId="3" fontId="22" fillId="2" borderId="7" xfId="1" applyNumberFormat="1" applyFont="1" applyFill="1" applyBorder="1" applyAlignment="1">
      <alignment horizontal="right" vertical="center"/>
    </xf>
    <xf numFmtId="3" fontId="22" fillId="0" borderId="8" xfId="1" applyNumberFormat="1" applyFont="1" applyFill="1" applyBorder="1" applyAlignment="1">
      <alignment vertical="center" wrapText="1"/>
    </xf>
    <xf numFmtId="3" fontId="22" fillId="0" borderId="7" xfId="1" applyNumberFormat="1" applyFont="1" applyFill="1" applyBorder="1" applyAlignment="1">
      <alignment vertical="center" wrapText="1"/>
    </xf>
    <xf numFmtId="3" fontId="9" fillId="0" borderId="5" xfId="0" applyNumberFormat="1" applyFont="1" applyBorder="1" applyAlignment="1">
      <alignment horizontal="right" vertical="center" wrapText="1"/>
    </xf>
    <xf numFmtId="0" fontId="9" fillId="2" borderId="7" xfId="1" applyFont="1" applyFill="1" applyBorder="1" applyAlignment="1">
      <alignment vertical="center"/>
    </xf>
    <xf numFmtId="3" fontId="9" fillId="2" borderId="7" xfId="1" applyNumberFormat="1" applyFont="1" applyFill="1" applyBorder="1" applyAlignment="1">
      <alignment horizontal="right" vertical="center"/>
    </xf>
    <xf numFmtId="3" fontId="9" fillId="0" borderId="8" xfId="1" applyNumberFormat="1" applyFont="1" applyFill="1" applyBorder="1" applyAlignment="1">
      <alignment vertical="center" wrapText="1"/>
    </xf>
    <xf numFmtId="3" fontId="9" fillId="0" borderId="7" xfId="1" applyNumberFormat="1" applyFont="1" applyFill="1" applyBorder="1" applyAlignment="1">
      <alignment vertical="center"/>
    </xf>
    <xf numFmtId="3" fontId="9" fillId="0" borderId="7" xfId="1" applyNumberFormat="1" applyFont="1" applyFill="1" applyBorder="1" applyAlignment="1">
      <alignment horizontal="right" vertical="center"/>
    </xf>
    <xf numFmtId="3" fontId="9" fillId="0" borderId="8" xfId="1" applyNumberFormat="1" applyFont="1" applyFill="1" applyBorder="1" applyAlignment="1">
      <alignment vertical="center"/>
    </xf>
    <xf numFmtId="3" fontId="9" fillId="2" borderId="5" xfId="1" applyNumberFormat="1" applyFont="1" applyFill="1" applyBorder="1" applyAlignment="1">
      <alignment vertical="center"/>
    </xf>
    <xf numFmtId="0" fontId="9" fillId="0" borderId="5" xfId="1" applyFont="1" applyFill="1" applyBorder="1" applyAlignment="1">
      <alignment vertical="center"/>
    </xf>
    <xf numFmtId="0" fontId="9" fillId="0" borderId="3" xfId="1" applyFont="1" applyFill="1" applyBorder="1" applyAlignment="1">
      <alignment vertical="center"/>
    </xf>
    <xf numFmtId="3" fontId="9" fillId="0" borderId="5" xfId="1" applyNumberFormat="1" applyFont="1" applyFill="1" applyBorder="1" applyAlignment="1">
      <alignment vertical="center"/>
    </xf>
    <xf numFmtId="3" fontId="10" fillId="2" borderId="5" xfId="1" applyNumberFormat="1" applyFont="1" applyFill="1" applyBorder="1" applyAlignment="1">
      <alignment horizontal="right" vertical="center"/>
    </xf>
    <xf numFmtId="3" fontId="10" fillId="0" borderId="3" xfId="1" applyNumberFormat="1" applyFont="1" applyBorder="1" applyAlignment="1">
      <alignment vertical="center"/>
    </xf>
    <xf numFmtId="3" fontId="10" fillId="0" borderId="3" xfId="1" applyNumberFormat="1" applyFont="1" applyBorder="1" applyAlignment="1">
      <alignment horizontal="right" vertical="center"/>
    </xf>
    <xf numFmtId="3" fontId="9" fillId="0" borderId="3" xfId="0" applyNumberFormat="1" applyFont="1" applyBorder="1" applyAlignment="1">
      <alignment vertical="center" shrinkToFit="1"/>
    </xf>
    <xf numFmtId="3" fontId="10" fillId="0" borderId="5" xfId="1" applyNumberFormat="1" applyFont="1" applyBorder="1" applyAlignment="1">
      <alignment vertical="center" wrapText="1"/>
    </xf>
    <xf numFmtId="3" fontId="22" fillId="0" borderId="3" xfId="1" applyNumberFormat="1" applyFont="1" applyFill="1" applyBorder="1" applyAlignment="1">
      <alignment vertical="center" wrapText="1"/>
    </xf>
    <xf numFmtId="3" fontId="10" fillId="0" borderId="8" xfId="1" applyNumberFormat="1" applyFont="1" applyBorder="1" applyAlignment="1">
      <alignment vertical="center" wrapText="1"/>
    </xf>
    <xf numFmtId="3" fontId="9" fillId="0" borderId="8" xfId="0" applyNumberFormat="1" applyFont="1" applyBorder="1" applyAlignment="1">
      <alignment vertical="center" wrapText="1" shrinkToFit="1"/>
    </xf>
    <xf numFmtId="3" fontId="9" fillId="3" borderId="3" xfId="0" applyNumberFormat="1" applyFont="1" applyFill="1" applyBorder="1" applyAlignment="1">
      <alignment horizontal="left" vertical="center" wrapText="1"/>
    </xf>
    <xf numFmtId="3" fontId="5" fillId="3" borderId="5" xfId="0" applyNumberFormat="1" applyFont="1" applyFill="1" applyBorder="1" applyAlignment="1">
      <alignment horizontal="right" vertical="center"/>
    </xf>
    <xf numFmtId="3" fontId="9" fillId="3" borderId="5" xfId="0" applyNumberFormat="1" applyFont="1" applyFill="1" applyBorder="1" applyAlignment="1">
      <alignment vertical="center" wrapText="1"/>
    </xf>
    <xf numFmtId="165" fontId="5" fillId="3" borderId="5" xfId="0" applyNumberFormat="1" applyFont="1" applyFill="1" applyBorder="1" applyAlignment="1">
      <alignment horizontal="right" vertical="center"/>
    </xf>
    <xf numFmtId="3" fontId="5" fillId="3" borderId="3" xfId="0" applyNumberFormat="1" applyFont="1" applyFill="1" applyBorder="1" applyAlignment="1">
      <alignment horizontal="right" vertical="center"/>
    </xf>
    <xf numFmtId="165" fontId="5" fillId="2" borderId="5" xfId="0" applyNumberFormat="1" applyFont="1" applyFill="1" applyBorder="1" applyAlignment="1">
      <alignment vertical="center"/>
    </xf>
    <xf numFmtId="0" fontId="22" fillId="2" borderId="7" xfId="1" applyFont="1" applyFill="1" applyBorder="1" applyAlignment="1">
      <alignment vertical="center"/>
    </xf>
    <xf numFmtId="0" fontId="42" fillId="8" borderId="30" xfId="0" applyFont="1" applyFill="1" applyBorder="1" applyAlignment="1">
      <alignment horizontal="center" wrapText="1"/>
    </xf>
    <xf numFmtId="0" fontId="42" fillId="8" borderId="17" xfId="0" applyFont="1" applyFill="1" applyBorder="1" applyAlignment="1">
      <alignment horizontal="center" wrapText="1"/>
    </xf>
    <xf numFmtId="0" fontId="43" fillId="8" borderId="15" xfId="0" applyFont="1" applyFill="1" applyBorder="1" applyAlignment="1">
      <alignment horizontal="center" wrapText="1"/>
    </xf>
    <xf numFmtId="0" fontId="43" fillId="8" borderId="16" xfId="0" applyFont="1" applyFill="1" applyBorder="1" applyAlignment="1">
      <alignment horizontal="center" wrapText="1"/>
    </xf>
    <xf numFmtId="0" fontId="43" fillId="8" borderId="17" xfId="0" applyFont="1" applyFill="1" applyBorder="1" applyAlignment="1">
      <alignment horizontal="center" wrapText="1"/>
    </xf>
    <xf numFmtId="0" fontId="43" fillId="8" borderId="26" xfId="0" applyFont="1" applyFill="1" applyBorder="1" applyAlignment="1">
      <alignment horizontal="center" wrapText="1"/>
    </xf>
    <xf numFmtId="0" fontId="43" fillId="8" borderId="20" xfId="0" applyFont="1" applyFill="1" applyBorder="1" applyAlignment="1">
      <alignment horizontal="center" wrapText="1"/>
    </xf>
    <xf numFmtId="0" fontId="43" fillId="8" borderId="27" xfId="0" applyFont="1" applyFill="1" applyBorder="1" applyAlignment="1">
      <alignment horizontal="center" wrapText="1"/>
    </xf>
    <xf numFmtId="0" fontId="43" fillId="8" borderId="21" xfId="0" applyFont="1" applyFill="1" applyBorder="1" applyAlignment="1">
      <alignment horizontal="center" wrapText="1"/>
    </xf>
    <xf numFmtId="0" fontId="43" fillId="8" borderId="28" xfId="0" applyFont="1" applyFill="1" applyBorder="1" applyAlignment="1">
      <alignment horizontal="center" wrapText="1"/>
    </xf>
    <xf numFmtId="0" fontId="43" fillId="8" borderId="29" xfId="0" applyFont="1" applyFill="1" applyBorder="1" applyAlignment="1">
      <alignment horizontal="center" wrapText="1"/>
    </xf>
    <xf numFmtId="0" fontId="42" fillId="3" borderId="30" xfId="0" applyFont="1" applyFill="1" applyBorder="1" applyAlignment="1">
      <alignment horizontal="center" wrapText="1"/>
    </xf>
    <xf numFmtId="0" fontId="42" fillId="3" borderId="17" xfId="0" applyFont="1" applyFill="1" applyBorder="1" applyAlignment="1">
      <alignment horizontal="center" wrapText="1"/>
    </xf>
    <xf numFmtId="3" fontId="42" fillId="3" borderId="16" xfId="0" applyNumberFormat="1" applyFont="1" applyFill="1" applyBorder="1" applyAlignment="1">
      <alignment horizontal="right"/>
    </xf>
    <xf numFmtId="3" fontId="42" fillId="8" borderId="16" xfId="0" applyNumberFormat="1" applyFont="1" applyFill="1" applyBorder="1" applyAlignment="1">
      <alignment horizontal="right"/>
    </xf>
    <xf numFmtId="0" fontId="42" fillId="8" borderId="16" xfId="0" applyFont="1" applyFill="1" applyBorder="1" applyAlignment="1">
      <alignment horizontal="right" wrapText="1"/>
    </xf>
    <xf numFmtId="0" fontId="42" fillId="8" borderId="16" xfId="0" applyFont="1" applyFill="1" applyBorder="1" applyAlignment="1">
      <alignment wrapText="1"/>
    </xf>
    <xf numFmtId="3" fontId="42" fillId="3" borderId="16" xfId="0" applyNumberFormat="1" applyFont="1" applyFill="1" applyBorder="1" applyAlignment="1">
      <alignment horizontal="right" wrapText="1"/>
    </xf>
    <xf numFmtId="0" fontId="42" fillId="3" borderId="16" xfId="0" applyFont="1" applyFill="1" applyBorder="1" applyAlignment="1">
      <alignment horizontal="right" wrapText="1"/>
    </xf>
    <xf numFmtId="0" fontId="42" fillId="8" borderId="16" xfId="0" applyFont="1" applyFill="1" applyBorder="1" applyAlignment="1">
      <alignment horizontal="right"/>
    </xf>
    <xf numFmtId="0" fontId="42" fillId="3" borderId="16" xfId="0" applyFont="1" applyFill="1" applyBorder="1" applyAlignment="1">
      <alignment horizontal="right"/>
    </xf>
    <xf numFmtId="0" fontId="42" fillId="8" borderId="16" xfId="0" applyFont="1" applyFill="1" applyBorder="1"/>
    <xf numFmtId="0" fontId="43" fillId="8" borderId="23" xfId="0" applyFont="1" applyFill="1" applyBorder="1" applyAlignment="1">
      <alignment horizontal="center"/>
    </xf>
    <xf numFmtId="0" fontId="43" fillId="8" borderId="24" xfId="0" applyFont="1" applyFill="1" applyBorder="1" applyAlignment="1">
      <alignment horizontal="center"/>
    </xf>
    <xf numFmtId="0" fontId="43" fillId="8" borderId="25" xfId="0" applyFont="1" applyFill="1" applyBorder="1" applyAlignment="1">
      <alignment horizontal="center"/>
    </xf>
    <xf numFmtId="0" fontId="42" fillId="8" borderId="16" xfId="0" applyFont="1" applyFill="1" applyBorder="1" applyAlignment="1">
      <alignment horizontal="right" vertical="center" wrapText="1"/>
    </xf>
    <xf numFmtId="0" fontId="42" fillId="8" borderId="17" xfId="0" applyFont="1" applyFill="1" applyBorder="1" applyAlignment="1">
      <alignment horizontal="right" vertical="center" wrapText="1"/>
    </xf>
    <xf numFmtId="0" fontId="9" fillId="5" borderId="10" xfId="0" applyFont="1" applyFill="1" applyBorder="1" applyAlignment="1">
      <alignment horizontal="center"/>
    </xf>
    <xf numFmtId="0" fontId="9" fillId="5" borderId="4" xfId="0" applyFont="1" applyFill="1" applyBorder="1" applyAlignment="1"/>
    <xf numFmtId="0" fontId="9" fillId="5" borderId="3" xfId="0" applyFont="1" applyFill="1" applyBorder="1" applyAlignment="1">
      <alignment horizontal="center"/>
    </xf>
    <xf numFmtId="0" fontId="9" fillId="5" borderId="4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/>
    <xf numFmtId="0" fontId="0" fillId="0" borderId="0" xfId="0" applyAlignment="1">
      <alignment wrapText="1"/>
    </xf>
    <xf numFmtId="0" fontId="9" fillId="4" borderId="3" xfId="0" applyFont="1" applyFill="1" applyBorder="1" applyAlignment="1">
      <alignment horizontal="center" wrapText="1"/>
    </xf>
    <xf numFmtId="0" fontId="9" fillId="4" borderId="4" xfId="0" applyFont="1" applyFill="1" applyBorder="1" applyAlignment="1">
      <alignment horizontal="center" wrapText="1"/>
    </xf>
    <xf numFmtId="0" fontId="9" fillId="5" borderId="3" xfId="0" applyFont="1" applyFill="1" applyBorder="1" applyAlignment="1">
      <alignment horizontal="center" wrapText="1"/>
    </xf>
    <xf numFmtId="0" fontId="9" fillId="5" borderId="10" xfId="0" applyFont="1" applyFill="1" applyBorder="1" applyAlignment="1">
      <alignment horizontal="center" wrapText="1"/>
    </xf>
    <xf numFmtId="0" fontId="9" fillId="5" borderId="4" xfId="0" applyFont="1" applyFill="1" applyBorder="1" applyAlignment="1">
      <alignment horizont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0" fillId="2" borderId="7" xfId="0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6" fillId="2" borderId="9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vertical="center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7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/>
    <xf numFmtId="49" fontId="6" fillId="0" borderId="11" xfId="0" applyNumberFormat="1" applyFont="1" applyBorder="1" applyAlignment="1"/>
    <xf numFmtId="49" fontId="6" fillId="0" borderId="7" xfId="0" applyNumberFormat="1" applyFont="1" applyBorder="1" applyAlignment="1"/>
    <xf numFmtId="49" fontId="0" fillId="0" borderId="2" xfId="0" applyNumberFormat="1" applyBorder="1" applyAlignment="1">
      <alignment wrapText="1"/>
    </xf>
    <xf numFmtId="49" fontId="0" fillId="0" borderId="11" xfId="0" applyNumberFormat="1" applyBorder="1" applyAlignment="1">
      <alignment wrapText="1"/>
    </xf>
    <xf numFmtId="49" fontId="0" fillId="0" borderId="7" xfId="0" applyNumberFormat="1" applyBorder="1" applyAlignment="1">
      <alignment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41" fillId="0" borderId="2" xfId="0" applyNumberFormat="1" applyFont="1" applyBorder="1" applyAlignment="1">
      <alignment horizontal="center" vertical="center" wrapText="1"/>
    </xf>
    <xf numFmtId="49" fontId="41" fillId="0" borderId="7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0" fillId="0" borderId="3" xfId="0" applyNumberFormat="1" applyBorder="1" applyAlignment="1"/>
    <xf numFmtId="49" fontId="0" fillId="0" borderId="4" xfId="0" applyNumberFormat="1" applyBorder="1" applyAlignment="1"/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/>
    <xf numFmtId="0" fontId="9" fillId="0" borderId="7" xfId="0" applyFont="1" applyBorder="1" applyAlignment="1"/>
    <xf numFmtId="0" fontId="18" fillId="0" borderId="11" xfId="0" applyFont="1" applyBorder="1" applyAlignment="1"/>
    <xf numFmtId="0" fontId="18" fillId="0" borderId="7" xfId="0" applyFont="1" applyBorder="1" applyAlignment="1"/>
    <xf numFmtId="0" fontId="9" fillId="2" borderId="9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8" fillId="2" borderId="1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8" fillId="2" borderId="6" xfId="0" applyFont="1" applyFill="1" applyBorder="1" applyAlignment="1"/>
    <xf numFmtId="0" fontId="18" fillId="2" borderId="8" xfId="0" applyFont="1" applyFill="1" applyBorder="1" applyAlignment="1"/>
    <xf numFmtId="0" fontId="18" fillId="2" borderId="12" xfId="0" applyFont="1" applyFill="1" applyBorder="1" applyAlignment="1"/>
    <xf numFmtId="0" fontId="9" fillId="2" borderId="2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/>
    <xf numFmtId="0" fontId="1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/>
    <xf numFmtId="0" fontId="6" fillId="0" borderId="7" xfId="0" applyFont="1" applyBorder="1" applyAlignment="1"/>
    <xf numFmtId="0" fontId="13" fillId="0" borderId="11" xfId="0" applyFont="1" applyBorder="1" applyAlignment="1"/>
    <xf numFmtId="0" fontId="13" fillId="0" borderId="7" xfId="0" applyFont="1" applyBorder="1" applyAlignment="1"/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/>
    <xf numFmtId="0" fontId="13" fillId="2" borderId="8" xfId="0" applyFont="1" applyFill="1" applyBorder="1" applyAlignment="1"/>
    <xf numFmtId="0" fontId="13" fillId="2" borderId="12" xfId="0" applyFont="1" applyFill="1" applyBorder="1" applyAlignment="1"/>
    <xf numFmtId="0" fontId="13" fillId="2" borderId="7" xfId="0" applyFont="1" applyFill="1" applyBorder="1" applyAlignment="1"/>
    <xf numFmtId="0" fontId="13" fillId="3" borderId="7" xfId="0" applyFont="1" applyFill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/>
    </xf>
    <xf numFmtId="0" fontId="6" fillId="0" borderId="10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1" fillId="0" borderId="11" xfId="1" applyBorder="1" applyAlignment="1">
      <alignment horizontal="center" vertical="center" wrapText="1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/>
    <xf numFmtId="0" fontId="6" fillId="2" borderId="11" xfId="1" applyFont="1" applyFill="1" applyBorder="1" applyAlignment="1">
      <alignment horizontal="center" vertical="center" wrapText="1"/>
    </xf>
    <xf numFmtId="0" fontId="1" fillId="2" borderId="7" xfId="1" applyFill="1" applyBorder="1" applyAlignment="1"/>
    <xf numFmtId="0" fontId="2" fillId="0" borderId="0" xfId="1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6" fillId="2" borderId="9" xfId="1" applyFont="1" applyFill="1" applyBorder="1" applyAlignment="1">
      <alignment horizontal="center" vertical="center" wrapText="1"/>
    </xf>
    <xf numFmtId="0" fontId="1" fillId="2" borderId="6" xfId="1" applyFill="1" applyBorder="1" applyAlignment="1"/>
    <xf numFmtId="0" fontId="1" fillId="2" borderId="8" xfId="1" applyFill="1" applyBorder="1" applyAlignment="1"/>
    <xf numFmtId="0" fontId="1" fillId="2" borderId="12" xfId="1" applyFill="1" applyBorder="1" applyAlignment="1"/>
    <xf numFmtId="0" fontId="6" fillId="0" borderId="11" xfId="1" applyFont="1" applyBorder="1" applyAlignment="1"/>
    <xf numFmtId="0" fontId="6" fillId="0" borderId="7" xfId="1" applyFont="1" applyBorder="1" applyAlignment="1"/>
    <xf numFmtId="0" fontId="1" fillId="0" borderId="11" xfId="1" applyBorder="1" applyAlignment="1"/>
    <xf numFmtId="0" fontId="1" fillId="2" borderId="6" xfId="1" applyFill="1" applyBorder="1" applyAlignment="1">
      <alignment horizontal="center" vertical="center" wrapText="1"/>
    </xf>
    <xf numFmtId="0" fontId="1" fillId="2" borderId="8" xfId="1" applyFill="1" applyBorder="1" applyAlignment="1">
      <alignment horizontal="center" vertical="center" wrapText="1"/>
    </xf>
    <xf numFmtId="0" fontId="1" fillId="2" borderId="12" xfId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1" fillId="0" borderId="7" xfId="1" applyFill="1" applyBorder="1" applyAlignment="1"/>
    <xf numFmtId="0" fontId="1" fillId="0" borderId="7" xfId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1" fillId="0" borderId="11" xfId="1" applyFill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zoomScale="125" zoomScaleNormal="125" workbookViewId="0">
      <selection activeCell="I5" sqref="I5"/>
    </sheetView>
  </sheetViews>
  <sheetFormatPr defaultRowHeight="14.25"/>
  <cols>
    <col min="1" max="1" width="3.125" customWidth="1"/>
    <col min="2" max="2" width="0.625" customWidth="1"/>
    <col min="3" max="3" width="14.25" customWidth="1"/>
    <col min="4" max="4" width="6.25" customWidth="1"/>
    <col min="5" max="5" width="9.375" customWidth="1"/>
    <col min="6" max="6" width="6.25" customWidth="1"/>
    <col min="7" max="7" width="8.75" customWidth="1"/>
    <col min="8" max="8" width="5.5" customWidth="1"/>
    <col min="9" max="9" width="8.5" customWidth="1"/>
    <col min="10" max="10" width="9.625" customWidth="1"/>
    <col min="11" max="11" width="8.75" customWidth="1"/>
    <col min="12" max="14" width="8" customWidth="1"/>
  </cols>
  <sheetData>
    <row r="1" spans="1:9" s="255" customFormat="1" ht="19.5" customHeight="1">
      <c r="A1" s="397" t="s">
        <v>91</v>
      </c>
      <c r="B1" s="316"/>
      <c r="C1" s="397" t="s">
        <v>121</v>
      </c>
      <c r="D1" s="400" t="s">
        <v>122</v>
      </c>
      <c r="E1" s="401"/>
      <c r="F1" s="404" t="s">
        <v>123</v>
      </c>
      <c r="G1" s="401"/>
      <c r="H1" s="404" t="s">
        <v>124</v>
      </c>
      <c r="I1" s="401"/>
    </row>
    <row r="2" spans="1:9" s="255" customFormat="1" ht="15" thickBot="1">
      <c r="A2" s="398"/>
      <c r="B2" s="317"/>
      <c r="C2" s="398"/>
      <c r="D2" s="402"/>
      <c r="E2" s="403"/>
      <c r="F2" s="405"/>
      <c r="G2" s="403"/>
      <c r="H2" s="405"/>
      <c r="I2" s="403"/>
    </row>
    <row r="3" spans="1:9" s="255" customFormat="1">
      <c r="A3" s="398"/>
      <c r="B3" s="317"/>
      <c r="C3" s="398"/>
      <c r="D3" s="406" t="s">
        <v>93</v>
      </c>
      <c r="E3" s="395" t="s">
        <v>125</v>
      </c>
      <c r="F3" s="406" t="s">
        <v>93</v>
      </c>
      <c r="G3" s="395" t="s">
        <v>126</v>
      </c>
      <c r="H3" s="406" t="s">
        <v>93</v>
      </c>
      <c r="I3" s="395" t="s">
        <v>14</v>
      </c>
    </row>
    <row r="4" spans="1:9" s="255" customFormat="1" ht="15" thickBot="1">
      <c r="A4" s="399"/>
      <c r="B4" s="318"/>
      <c r="C4" s="399"/>
      <c r="D4" s="407"/>
      <c r="E4" s="396"/>
      <c r="F4" s="407"/>
      <c r="G4" s="396"/>
      <c r="H4" s="407"/>
      <c r="I4" s="396"/>
    </row>
    <row r="5" spans="1:9" s="341" customFormat="1" ht="33.75" customHeight="1">
      <c r="A5" s="337" t="s">
        <v>96</v>
      </c>
      <c r="B5" s="317"/>
      <c r="C5" s="338" t="s">
        <v>127</v>
      </c>
      <c r="D5" s="339">
        <f>'zest. zbiorcze'!D9</f>
        <v>445.20330000000001</v>
      </c>
      <c r="E5" s="340">
        <f>'zest. zbiorcze'!E9</f>
        <v>45827221</v>
      </c>
      <c r="F5" s="339">
        <f>'zest. zbiorcze'!J9</f>
        <v>440.30200000000002</v>
      </c>
      <c r="G5" s="340">
        <f>'zest. zbiorcze'!K9</f>
        <v>46569124.960000001</v>
      </c>
      <c r="H5" s="339">
        <f>F5-D5</f>
        <v>-4.901299999999992</v>
      </c>
      <c r="I5" s="340">
        <f>G5-E5</f>
        <v>741903.96000000089</v>
      </c>
    </row>
    <row r="6" spans="1:9" s="255" customFormat="1" ht="21.75" customHeight="1">
      <c r="A6" s="414" t="s">
        <v>99</v>
      </c>
      <c r="B6" s="319"/>
      <c r="C6" s="416" t="s">
        <v>128</v>
      </c>
      <c r="D6" s="408">
        <f>'zest. zbiorcze'!D11</f>
        <v>181</v>
      </c>
      <c r="E6" s="409">
        <f>'zest. zbiorcze'!E11</f>
        <v>170632596.16</v>
      </c>
      <c r="F6" s="408">
        <f>'zest. zbiorcze'!J11</f>
        <v>172</v>
      </c>
      <c r="G6" s="409">
        <f>'zest. zbiorcze'!K11</f>
        <v>165329520.91999999</v>
      </c>
      <c r="H6" s="408">
        <f>F6-D6</f>
        <v>-9</v>
      </c>
      <c r="I6" s="409">
        <f>G6-E6</f>
        <v>-5303075.2400000095</v>
      </c>
    </row>
    <row r="7" spans="1:9" s="255" customFormat="1" ht="21.75" customHeight="1">
      <c r="A7" s="414"/>
      <c r="B7" s="319"/>
      <c r="C7" s="416"/>
      <c r="D7" s="408"/>
      <c r="E7" s="409"/>
      <c r="F7" s="408"/>
      <c r="G7" s="409"/>
      <c r="H7" s="408"/>
      <c r="I7" s="409"/>
    </row>
    <row r="8" spans="1:9" s="255" customFormat="1" ht="2.25" customHeight="1">
      <c r="A8" s="410" t="s">
        <v>102</v>
      </c>
      <c r="B8" s="317"/>
      <c r="C8" s="411" t="s">
        <v>107</v>
      </c>
      <c r="D8" s="320"/>
      <c r="E8" s="321"/>
      <c r="F8" s="320"/>
      <c r="G8" s="321"/>
      <c r="H8" s="320"/>
      <c r="I8" s="321"/>
    </row>
    <row r="9" spans="1:9" s="255" customFormat="1" ht="21.75" customHeight="1">
      <c r="A9" s="410"/>
      <c r="B9" s="317"/>
      <c r="C9" s="411"/>
      <c r="D9" s="320"/>
      <c r="E9" s="321"/>
      <c r="F9" s="320"/>
      <c r="G9" s="321"/>
      <c r="H9" s="320"/>
      <c r="I9" s="321"/>
    </row>
    <row r="10" spans="1:9" s="255" customFormat="1" ht="21.75" customHeight="1">
      <c r="A10" s="410"/>
      <c r="B10" s="317"/>
      <c r="C10" s="411"/>
      <c r="D10" s="322">
        <f>'zest. zbiorcze'!D17</f>
        <v>5692</v>
      </c>
      <c r="E10" s="323">
        <f>'zest. zbiorcze'!E17</f>
        <v>135782.70000000001</v>
      </c>
      <c r="F10" s="324">
        <f>'zest. zbiorcze'!J17</f>
        <v>4998</v>
      </c>
      <c r="G10" s="323">
        <f>'zest. zbiorcze'!K17</f>
        <v>175412.60000000009</v>
      </c>
      <c r="H10" s="322">
        <f>F10-D10</f>
        <v>-694</v>
      </c>
      <c r="I10" s="323">
        <f>G10-E10</f>
        <v>39629.900000000081</v>
      </c>
    </row>
    <row r="11" spans="1:9" s="255" customFormat="1" ht="21.75" customHeight="1">
      <c r="A11" s="410" t="s">
        <v>104</v>
      </c>
      <c r="B11" s="325"/>
      <c r="C11" s="411" t="s">
        <v>129</v>
      </c>
      <c r="D11" s="412">
        <f>'zest. zbiorcze'!D15</f>
        <v>28</v>
      </c>
      <c r="E11" s="409">
        <f>'zest. zbiorcze'!E15</f>
        <v>220091.64</v>
      </c>
      <c r="F11" s="408">
        <f>'zest. zbiorcze'!J15</f>
        <v>29</v>
      </c>
      <c r="G11" s="409">
        <f>'zest. zbiorcze'!K15</f>
        <v>176415.12999999995</v>
      </c>
      <c r="H11" s="415">
        <v>-2</v>
      </c>
      <c r="I11" s="409">
        <f>G11-E11</f>
        <v>-43676.510000000068</v>
      </c>
    </row>
    <row r="12" spans="1:9" s="255" customFormat="1" ht="21.75" customHeight="1">
      <c r="A12" s="410"/>
      <c r="B12" s="325"/>
      <c r="C12" s="411"/>
      <c r="D12" s="413"/>
      <c r="E12" s="414"/>
      <c r="F12" s="415"/>
      <c r="G12" s="414"/>
      <c r="H12" s="415"/>
      <c r="I12" s="414"/>
    </row>
    <row r="13" spans="1:9" s="255" customFormat="1" ht="21.75" customHeight="1">
      <c r="A13" s="420" t="s">
        <v>130</v>
      </c>
      <c r="B13" s="317"/>
      <c r="C13" s="326"/>
      <c r="D13" s="408">
        <f>'zest. zbiorcze'!D13</f>
        <v>660</v>
      </c>
      <c r="E13" s="409">
        <f>'zest. zbiorcze'!E13</f>
        <v>2904071</v>
      </c>
      <c r="F13" s="408">
        <f>'zest. zbiorcze'!J13</f>
        <v>871</v>
      </c>
      <c r="G13" s="409">
        <f>'zest. zbiorcze'!K13</f>
        <v>3474375.2199999997</v>
      </c>
      <c r="H13" s="408">
        <f>F13-D13</f>
        <v>211</v>
      </c>
      <c r="I13" s="409">
        <f>G13-E13</f>
        <v>570304.21999999974</v>
      </c>
    </row>
    <row r="14" spans="1:9" s="255" customFormat="1" ht="21.75" customHeight="1">
      <c r="A14" s="420"/>
      <c r="B14" s="317"/>
      <c r="C14" s="326" t="s">
        <v>103</v>
      </c>
      <c r="D14" s="415"/>
      <c r="E14" s="414"/>
      <c r="F14" s="415"/>
      <c r="G14" s="414"/>
      <c r="H14" s="415"/>
      <c r="I14" s="414"/>
    </row>
    <row r="15" spans="1:9" s="255" customFormat="1" ht="21.75" customHeight="1" thickBot="1">
      <c r="A15" s="421"/>
      <c r="B15" s="318"/>
      <c r="C15" s="327"/>
      <c r="D15" s="328"/>
      <c r="E15" s="329"/>
      <c r="F15" s="328"/>
      <c r="G15" s="329"/>
      <c r="H15" s="328"/>
      <c r="I15" s="329"/>
    </row>
    <row r="16" spans="1:9" s="255" customFormat="1" ht="15" thickBot="1">
      <c r="A16" s="417" t="s">
        <v>131</v>
      </c>
      <c r="B16" s="418"/>
      <c r="C16" s="419"/>
      <c r="D16" s="330"/>
      <c r="E16" s="331">
        <f>SUM(E5:E15)</f>
        <v>219719762.49999997</v>
      </c>
      <c r="F16" s="330"/>
      <c r="G16" s="332">
        <f>SUM(G5:G15)</f>
        <v>215724848.82999998</v>
      </c>
      <c r="H16" s="330"/>
      <c r="I16" s="331">
        <f>SUM(I5:I15)</f>
        <v>-3994913.6700000083</v>
      </c>
    </row>
    <row r="17" spans="1:9">
      <c r="A17" s="314"/>
      <c r="B17" s="314"/>
      <c r="C17" s="314"/>
      <c r="D17" s="314"/>
      <c r="E17" s="314"/>
      <c r="F17" s="314"/>
      <c r="G17" s="314"/>
      <c r="H17" s="314"/>
      <c r="I17" s="314"/>
    </row>
    <row r="18" spans="1:9">
      <c r="A18" s="314"/>
      <c r="B18" s="314"/>
      <c r="C18" s="314"/>
      <c r="D18" s="314"/>
      <c r="E18" s="314"/>
      <c r="F18" s="314"/>
      <c r="G18" s="314"/>
      <c r="H18" s="314"/>
      <c r="I18" s="314"/>
    </row>
    <row r="19" spans="1:9" s="223" customFormat="1" ht="11.25">
      <c r="A19" s="315"/>
      <c r="B19" s="315"/>
      <c r="C19" s="315"/>
      <c r="D19" s="333"/>
      <c r="E19" s="334">
        <f>'zest. zbiorcze'!E19</f>
        <v>219719762.49999997</v>
      </c>
      <c r="F19" s="333"/>
      <c r="G19" s="334">
        <f>'zest. zbiorcze'!K19</f>
        <v>215724848.82999995</v>
      </c>
      <c r="H19" s="333"/>
      <c r="I19" s="334">
        <f>'zest. zbiorcze'!K19-'zest. zbiorcze'!E19</f>
        <v>-3994913.6700000167</v>
      </c>
    </row>
    <row r="20" spans="1:9">
      <c r="A20" s="314"/>
      <c r="B20" s="314"/>
      <c r="C20" s="314"/>
      <c r="D20" s="335">
        <f>D5</f>
        <v>445.20330000000001</v>
      </c>
      <c r="E20" s="335"/>
      <c r="F20" s="335">
        <f>F5</f>
        <v>440.30200000000002</v>
      </c>
      <c r="G20" s="335"/>
      <c r="H20" s="335">
        <f>H5</f>
        <v>-4.901299999999992</v>
      </c>
      <c r="I20" s="335"/>
    </row>
    <row r="21" spans="1:9">
      <c r="A21" s="314"/>
      <c r="B21" s="314"/>
      <c r="C21" s="314"/>
      <c r="D21" s="336">
        <f>SUM(D6:D15)</f>
        <v>6561</v>
      </c>
      <c r="E21" s="335"/>
      <c r="F21" s="336">
        <f>SUM(F6:F15)</f>
        <v>6070</v>
      </c>
      <c r="G21" s="335"/>
      <c r="H21" s="336">
        <f>SUM(H6:H15)</f>
        <v>-494</v>
      </c>
      <c r="I21" s="335"/>
    </row>
    <row r="22" spans="1:9">
      <c r="H22" s="30"/>
    </row>
  </sheetData>
  <mergeCells count="37">
    <mergeCell ref="A16:C16"/>
    <mergeCell ref="H11:H12"/>
    <mergeCell ref="I11:I12"/>
    <mergeCell ref="A13:A15"/>
    <mergeCell ref="D13:D14"/>
    <mergeCell ref="E13:E14"/>
    <mergeCell ref="F13:F14"/>
    <mergeCell ref="G13:G14"/>
    <mergeCell ref="H13:H14"/>
    <mergeCell ref="I13:I14"/>
    <mergeCell ref="H6:H7"/>
    <mergeCell ref="I6:I7"/>
    <mergeCell ref="A8:A10"/>
    <mergeCell ref="C8:C10"/>
    <mergeCell ref="A11:A12"/>
    <mergeCell ref="C11:C12"/>
    <mergeCell ref="D11:D12"/>
    <mergeCell ref="E11:E12"/>
    <mergeCell ref="F11:F12"/>
    <mergeCell ref="G11:G12"/>
    <mergeCell ref="A6:A7"/>
    <mergeCell ref="C6:C7"/>
    <mergeCell ref="D6:D7"/>
    <mergeCell ref="E6:E7"/>
    <mergeCell ref="F6:F7"/>
    <mergeCell ref="G6:G7"/>
    <mergeCell ref="I3:I4"/>
    <mergeCell ref="A1:A4"/>
    <mergeCell ref="C1:C4"/>
    <mergeCell ref="D1:E2"/>
    <mergeCell ref="F1:G2"/>
    <mergeCell ref="H1:I2"/>
    <mergeCell ref="D3:D4"/>
    <mergeCell ref="E3:E4"/>
    <mergeCell ref="F3:F4"/>
    <mergeCell ref="G3:G4"/>
    <mergeCell ref="H3:H4"/>
  </mergeCells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41"/>
  <sheetViews>
    <sheetView zoomScale="125" zoomScaleNormal="125" workbookViewId="0">
      <selection sqref="A1:N31"/>
    </sheetView>
  </sheetViews>
  <sheetFormatPr defaultRowHeight="14.25"/>
  <cols>
    <col min="1" max="1" width="2.625" customWidth="1"/>
    <col min="2" max="2" width="16" customWidth="1"/>
    <col min="3" max="3" width="4" customWidth="1"/>
    <col min="4" max="5" width="8" customWidth="1"/>
    <col min="6" max="9" width="7.75" customWidth="1"/>
    <col min="10" max="10" width="9.625" customWidth="1"/>
    <col min="11" max="11" width="8.75" customWidth="1"/>
    <col min="12" max="14" width="8" customWidth="1"/>
  </cols>
  <sheetData>
    <row r="1" spans="1:14" s="167" customFormat="1" ht="31.5" customHeight="1">
      <c r="A1" s="428" t="s">
        <v>386</v>
      </c>
      <c r="B1" s="429"/>
      <c r="C1" s="429"/>
      <c r="D1" s="429"/>
      <c r="E1" s="429"/>
      <c r="F1" s="429"/>
      <c r="G1" s="429"/>
      <c r="H1" s="429"/>
      <c r="I1" s="429"/>
      <c r="J1" s="429"/>
      <c r="K1" s="429"/>
      <c r="L1"/>
      <c r="M1"/>
      <c r="N1"/>
    </row>
    <row r="2" spans="1:14" s="167" customFormat="1" ht="31.5" customHeight="1">
      <c r="A2"/>
      <c r="B2"/>
      <c r="C2"/>
      <c r="D2"/>
      <c r="E2"/>
      <c r="F2"/>
      <c r="G2"/>
      <c r="H2"/>
      <c r="I2"/>
      <c r="J2"/>
      <c r="K2"/>
      <c r="L2"/>
      <c r="M2"/>
      <c r="N2"/>
    </row>
    <row r="3" spans="1:14">
      <c r="K3" s="430" t="s">
        <v>90</v>
      </c>
      <c r="L3" s="430"/>
      <c r="M3" s="430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s="49" customFormat="1" ht="24.75" customHeight="1">
      <c r="A5" s="168"/>
      <c r="B5" s="169"/>
      <c r="C5" s="170"/>
      <c r="D5" s="431" t="s">
        <v>387</v>
      </c>
      <c r="E5" s="432"/>
      <c r="F5" s="433" t="s">
        <v>7</v>
      </c>
      <c r="G5" s="434"/>
      <c r="H5" s="434"/>
      <c r="I5" s="435"/>
      <c r="J5" s="431" t="s">
        <v>388</v>
      </c>
      <c r="K5" s="432"/>
      <c r="L5" s="424" t="s">
        <v>8</v>
      </c>
      <c r="M5" s="422"/>
      <c r="N5" s="425"/>
    </row>
    <row r="6" spans="1:14" s="49" customFormat="1" ht="19.5" customHeight="1">
      <c r="A6" s="171" t="s">
        <v>91</v>
      </c>
      <c r="B6" s="172" t="s">
        <v>92</v>
      </c>
      <c r="C6" s="173" t="s">
        <v>109</v>
      </c>
      <c r="D6" s="174" t="s">
        <v>93</v>
      </c>
      <c r="E6" s="174" t="s">
        <v>14</v>
      </c>
      <c r="F6" s="422" t="s">
        <v>10</v>
      </c>
      <c r="G6" s="423"/>
      <c r="H6" s="424" t="s">
        <v>94</v>
      </c>
      <c r="I6" s="425"/>
      <c r="J6" s="175" t="s">
        <v>93</v>
      </c>
      <c r="K6" s="174" t="s">
        <v>14</v>
      </c>
      <c r="L6" s="426" t="s">
        <v>30</v>
      </c>
      <c r="M6" s="422" t="s">
        <v>95</v>
      </c>
      <c r="N6" s="425"/>
    </row>
    <row r="7" spans="1:14" s="49" customFormat="1" ht="19.5">
      <c r="A7" s="176"/>
      <c r="B7" s="177"/>
      <c r="C7" s="178"/>
      <c r="D7" s="179"/>
      <c r="E7" s="179"/>
      <c r="F7" s="180" t="s">
        <v>93</v>
      </c>
      <c r="G7" s="181" t="s">
        <v>14</v>
      </c>
      <c r="H7" s="182" t="s">
        <v>93</v>
      </c>
      <c r="I7" s="183" t="s">
        <v>14</v>
      </c>
      <c r="J7" s="176"/>
      <c r="K7" s="176"/>
      <c r="L7" s="427"/>
      <c r="M7" s="183" t="s">
        <v>18</v>
      </c>
      <c r="N7" s="183" t="s">
        <v>19</v>
      </c>
    </row>
    <row r="8" spans="1:14" s="49" customFormat="1" ht="9.75">
      <c r="A8" s="168"/>
      <c r="B8" s="171"/>
      <c r="C8" s="184"/>
      <c r="D8" s="185"/>
      <c r="E8" s="186"/>
      <c r="F8" s="187"/>
      <c r="G8" s="187"/>
      <c r="H8" s="188"/>
      <c r="I8" s="187"/>
      <c r="J8" s="189"/>
      <c r="K8" s="185"/>
      <c r="L8" s="187"/>
      <c r="M8" s="190"/>
      <c r="N8" s="187"/>
    </row>
    <row r="9" spans="1:14" s="49" customFormat="1" ht="9.75">
      <c r="A9" s="171" t="s">
        <v>96</v>
      </c>
      <c r="B9" s="171" t="s">
        <v>97</v>
      </c>
      <c r="C9" s="184" t="s">
        <v>98</v>
      </c>
      <c r="D9" s="191">
        <f>GRUPA0!C15</f>
        <v>445.20330000000001</v>
      </c>
      <c r="E9" s="192">
        <f>GRUPA0!D15</f>
        <v>45827221</v>
      </c>
      <c r="F9" s="193">
        <f>GRUPA0!F15</f>
        <v>1.5161</v>
      </c>
      <c r="G9" s="184">
        <f>GRUPA0!G15</f>
        <v>1191498.96</v>
      </c>
      <c r="H9" s="194">
        <f>GRUPA0!I15</f>
        <v>6.4173999999999998</v>
      </c>
      <c r="I9" s="184">
        <f>GRUPA0!J15</f>
        <v>449595</v>
      </c>
      <c r="J9" s="191">
        <f>GRUPA0!K15</f>
        <v>440.30200000000002</v>
      </c>
      <c r="K9" s="195">
        <f>GRUPA0!L15</f>
        <v>46569124.960000001</v>
      </c>
      <c r="L9" s="184">
        <f>GRUPA0!M15</f>
        <v>340375.05</v>
      </c>
      <c r="M9" s="184">
        <f>GRUPA0!N15</f>
        <v>300109.12</v>
      </c>
      <c r="N9" s="184">
        <f>GRUPA0!O15</f>
        <v>40265.93</v>
      </c>
    </row>
    <row r="10" spans="1:14" s="49" customFormat="1" ht="12.75" customHeight="1">
      <c r="A10" s="171"/>
      <c r="B10" s="171"/>
      <c r="C10" s="184"/>
      <c r="D10" s="196"/>
      <c r="E10" s="192"/>
      <c r="F10" s="197"/>
      <c r="G10" s="184"/>
      <c r="H10" s="190"/>
      <c r="I10" s="184"/>
      <c r="J10" s="185"/>
      <c r="K10" s="195"/>
      <c r="L10" s="184"/>
      <c r="M10" s="184"/>
      <c r="N10" s="184"/>
    </row>
    <row r="11" spans="1:14" s="127" customFormat="1" ht="9.75">
      <c r="A11" s="171" t="s">
        <v>99</v>
      </c>
      <c r="B11" s="171" t="s">
        <v>100</v>
      </c>
      <c r="C11" s="184" t="s">
        <v>101</v>
      </c>
      <c r="D11" s="185">
        <f>'GRUPA1-2 '!C29</f>
        <v>181</v>
      </c>
      <c r="E11" s="192">
        <f>'GRUPA1-2 '!D29</f>
        <v>170632596.16</v>
      </c>
      <c r="F11" s="198">
        <f>'GRUPA1-2 '!F29</f>
        <v>10</v>
      </c>
      <c r="G11" s="199">
        <f>'GRUPA1-2 '!G29</f>
        <v>7443099.8399999999</v>
      </c>
      <c r="H11" s="190">
        <f>'GRUPA1-2 '!I29</f>
        <v>19</v>
      </c>
      <c r="I11" s="184">
        <f>'GRUPA1-2 '!J29</f>
        <v>12746175.08</v>
      </c>
      <c r="J11" s="185">
        <f>'GRUPA1-2 '!K29</f>
        <v>172</v>
      </c>
      <c r="K11" s="195">
        <f>'GRUPA1-2 '!L29</f>
        <v>165329520.91999999</v>
      </c>
      <c r="L11" s="184">
        <f>'GRUPA1-2 '!M29</f>
        <v>915651.95</v>
      </c>
      <c r="M11" s="184">
        <f>'GRUPA1-2 '!N29</f>
        <v>320868.18</v>
      </c>
      <c r="N11" s="184">
        <f>'GRUPA1-2 '!O29</f>
        <v>594783.77</v>
      </c>
    </row>
    <row r="12" spans="1:14" s="217" customFormat="1" ht="9.75">
      <c r="A12" s="211"/>
      <c r="B12" s="211"/>
      <c r="C12" s="212"/>
      <c r="D12" s="213"/>
      <c r="E12" s="214"/>
      <c r="F12" s="218"/>
      <c r="G12" s="212"/>
      <c r="H12" s="215"/>
      <c r="I12" s="212"/>
      <c r="J12" s="213"/>
      <c r="K12" s="216"/>
      <c r="L12" s="212"/>
      <c r="M12" s="212"/>
      <c r="N12" s="212"/>
    </row>
    <row r="13" spans="1:14" s="127" customFormat="1" ht="12.75" customHeight="1">
      <c r="A13" s="171" t="s">
        <v>102</v>
      </c>
      <c r="B13" s="171" t="s">
        <v>103</v>
      </c>
      <c r="C13" s="184" t="s">
        <v>101</v>
      </c>
      <c r="D13" s="185">
        <f>'GRUPA3-6'!C27</f>
        <v>660</v>
      </c>
      <c r="E13" s="192">
        <f>'GRUPA3-6'!D27</f>
        <v>2904071</v>
      </c>
      <c r="F13" s="198">
        <f>'GRUPA3-6'!F27</f>
        <v>222</v>
      </c>
      <c r="G13" s="184">
        <f>'GRUPA3-6'!G27</f>
        <v>1426218.94</v>
      </c>
      <c r="H13" s="190">
        <f>'GRUPA3-6'!I27</f>
        <v>11</v>
      </c>
      <c r="I13" s="184">
        <f>'GRUPA3-6'!J27</f>
        <v>855914.72</v>
      </c>
      <c r="J13" s="185">
        <f>'GRUPA3-6'!K27</f>
        <v>871</v>
      </c>
      <c r="K13" s="195">
        <f>'GRUPA3-6'!L27</f>
        <v>3474375.2199999997</v>
      </c>
      <c r="L13" s="184">
        <f>'GRUPA3-6'!M27</f>
        <v>0</v>
      </c>
      <c r="M13" s="184">
        <f>'GRUPA3-6'!N27</f>
        <v>0</v>
      </c>
      <c r="N13" s="184">
        <f>'GRUPA3-6'!O27</f>
        <v>0</v>
      </c>
    </row>
    <row r="14" spans="1:14" s="217" customFormat="1" ht="9.75">
      <c r="A14" s="211"/>
      <c r="B14" s="211"/>
      <c r="C14" s="212"/>
      <c r="D14" s="219"/>
      <c r="E14" s="214"/>
      <c r="F14" s="218"/>
      <c r="G14" s="212"/>
      <c r="H14" s="215"/>
      <c r="I14" s="212"/>
      <c r="J14" s="213"/>
      <c r="K14" s="216"/>
      <c r="L14" s="212"/>
      <c r="M14" s="212"/>
      <c r="N14" s="212"/>
    </row>
    <row r="15" spans="1:14" s="127" customFormat="1" ht="9.75">
      <c r="A15" s="171" t="s">
        <v>104</v>
      </c>
      <c r="B15" s="171" t="s">
        <v>105</v>
      </c>
      <c r="C15" s="184" t="s">
        <v>101</v>
      </c>
      <c r="D15" s="189">
        <f>'GRUPA 7'!C20</f>
        <v>28</v>
      </c>
      <c r="E15" s="192">
        <f>'GRUPA 7'!D20</f>
        <v>220091.64</v>
      </c>
      <c r="F15" s="198">
        <f>'GRUPA 7'!F20</f>
        <v>4</v>
      </c>
      <c r="G15" s="184">
        <f>'GRUPA 7'!G20</f>
        <v>187283.31999999998</v>
      </c>
      <c r="H15" s="190">
        <f>'GRUPA 7'!I20</f>
        <v>3</v>
      </c>
      <c r="I15" s="184">
        <f>'GRUPA 7'!J20</f>
        <v>230959.83000000002</v>
      </c>
      <c r="J15" s="185">
        <f>'GRUPA 7'!K20</f>
        <v>29</v>
      </c>
      <c r="K15" s="195">
        <f>'GRUPA 7'!L20</f>
        <v>176415.12999999995</v>
      </c>
      <c r="L15" s="184">
        <f>'GRUPA 7'!M20</f>
        <v>2696</v>
      </c>
      <c r="M15" s="184">
        <f>'GRUPA 7'!N20</f>
        <v>800</v>
      </c>
      <c r="N15" s="184">
        <f>'GRUPA 7'!O20</f>
        <v>1896</v>
      </c>
    </row>
    <row r="16" spans="1:14" s="217" customFormat="1" ht="9.75">
      <c r="A16" s="211"/>
      <c r="B16" s="211"/>
      <c r="C16" s="212"/>
      <c r="D16" s="219"/>
      <c r="E16" s="214"/>
      <c r="F16" s="218"/>
      <c r="G16" s="212"/>
      <c r="H16" s="215"/>
      <c r="I16" s="212"/>
      <c r="J16" s="213"/>
      <c r="K16" s="216"/>
      <c r="L16" s="212"/>
      <c r="M16" s="212"/>
      <c r="N16" s="212"/>
    </row>
    <row r="17" spans="1:14" s="217" customFormat="1" ht="9.75">
      <c r="A17" s="171" t="s">
        <v>106</v>
      </c>
      <c r="B17" s="171" t="s">
        <v>107</v>
      </c>
      <c r="C17" s="184" t="s">
        <v>101</v>
      </c>
      <c r="D17" s="189">
        <f>GRUPA8!C24</f>
        <v>5692</v>
      </c>
      <c r="E17" s="192">
        <f>GRUPA8!D24</f>
        <v>135782.70000000001</v>
      </c>
      <c r="F17" s="198">
        <f>GRUPA8!F24</f>
        <v>348</v>
      </c>
      <c r="G17" s="184">
        <f>GRUPA8!G24</f>
        <v>392852.67000000004</v>
      </c>
      <c r="H17" s="190">
        <f>GRUPA8!I24</f>
        <v>1042</v>
      </c>
      <c r="I17" s="184">
        <f>GRUPA8!J24</f>
        <v>353222.77</v>
      </c>
      <c r="J17" s="185">
        <f>GRUPA8!K24</f>
        <v>4998</v>
      </c>
      <c r="K17" s="195">
        <f>GRUPA8!L24</f>
        <v>175412.60000000009</v>
      </c>
      <c r="L17" s="184">
        <f>GRUPA8!M24</f>
        <v>0</v>
      </c>
      <c r="M17" s="200">
        <f>GRUPA8!N24</f>
        <v>0</v>
      </c>
      <c r="N17" s="200">
        <f>GRUPA8!O24</f>
        <v>0</v>
      </c>
    </row>
    <row r="18" spans="1:14" s="217" customFormat="1" ht="9.75">
      <c r="A18" s="239"/>
      <c r="B18" s="239"/>
      <c r="C18" s="240"/>
      <c r="D18" s="241"/>
      <c r="E18" s="242"/>
      <c r="F18" s="243"/>
      <c r="G18" s="244"/>
      <c r="H18" s="245"/>
      <c r="I18" s="244"/>
      <c r="J18" s="185"/>
      <c r="K18" s="195"/>
      <c r="L18" s="244"/>
      <c r="M18" s="244"/>
      <c r="N18" s="244"/>
    </row>
    <row r="19" spans="1:14" s="220" customFormat="1" ht="9">
      <c r="A19" s="246"/>
      <c r="B19" s="201" t="s">
        <v>108</v>
      </c>
      <c r="C19" s="202"/>
      <c r="D19" s="203"/>
      <c r="E19" s="204">
        <f>E9+E11+E13+E15+E17</f>
        <v>219719762.49999997</v>
      </c>
      <c r="F19" s="247"/>
      <c r="G19" s="205">
        <f>G9+G11+G13+G15+G17</f>
        <v>10640953.73</v>
      </c>
      <c r="H19" s="205"/>
      <c r="I19" s="206">
        <f>I9+I11+I13+I15+I17</f>
        <v>14635867.4</v>
      </c>
      <c r="J19" s="207"/>
      <c r="K19" s="208">
        <f t="shared" ref="K19" si="0">E19+G19-I19</f>
        <v>215724848.82999995</v>
      </c>
      <c r="L19" s="206">
        <f>L9+L11+L13+L15</f>
        <v>1258723</v>
      </c>
      <c r="M19" s="206">
        <f>M9+M11+M13+M15+M17</f>
        <v>621777.30000000005</v>
      </c>
      <c r="N19" s="209">
        <f>N9+N11</f>
        <v>635049.70000000007</v>
      </c>
    </row>
    <row r="20" spans="1:14" s="238" customFormat="1" ht="9">
      <c r="A20" s="231"/>
      <c r="B20" s="232"/>
      <c r="C20" s="233"/>
      <c r="D20" s="234"/>
      <c r="E20" s="235"/>
      <c r="F20" s="236"/>
      <c r="G20" s="235"/>
      <c r="H20" s="235"/>
      <c r="I20" s="235"/>
      <c r="J20" s="237"/>
      <c r="K20" s="235"/>
      <c r="L20" s="235"/>
      <c r="M20" s="235"/>
      <c r="N20" s="235"/>
    </row>
    <row r="21" spans="1:14" s="238" customFormat="1" ht="9.75">
      <c r="A21" s="231"/>
      <c r="B21" s="311" t="s">
        <v>376</v>
      </c>
      <c r="C21" s="233"/>
      <c r="D21" s="234"/>
      <c r="E21" s="235"/>
      <c r="F21" s="236"/>
      <c r="G21" s="235"/>
      <c r="H21" s="235"/>
      <c r="I21" s="235"/>
      <c r="J21" s="237"/>
      <c r="K21" s="235"/>
      <c r="L21" s="235"/>
      <c r="M21" s="235"/>
      <c r="N21" s="235"/>
    </row>
    <row r="22" spans="1:14" s="238" customFormat="1" ht="9.75">
      <c r="A22" s="231"/>
      <c r="B22" s="311"/>
      <c r="C22" s="233"/>
      <c r="D22" s="234"/>
      <c r="E22" s="235"/>
      <c r="F22" s="236"/>
      <c r="G22" s="235"/>
      <c r="H22" s="235"/>
      <c r="I22" s="235"/>
      <c r="J22" s="237"/>
      <c r="K22" s="235"/>
      <c r="L22" s="235"/>
      <c r="M22" s="235"/>
      <c r="N22" s="235"/>
    </row>
    <row r="23" spans="1:14" s="238" customFormat="1" ht="9.75">
      <c r="A23" s="231"/>
      <c r="B23" s="311"/>
      <c r="C23" s="233"/>
      <c r="D23" s="234"/>
      <c r="E23" s="235"/>
      <c r="F23" s="236"/>
      <c r="G23" s="235"/>
      <c r="H23" s="235"/>
      <c r="I23" s="235"/>
      <c r="J23" s="237"/>
      <c r="K23" s="235"/>
      <c r="L23" s="235"/>
      <c r="M23" s="235"/>
      <c r="N23" s="235"/>
    </row>
    <row r="24" spans="1:14" s="238" customFormat="1" ht="9.75">
      <c r="A24" s="231"/>
      <c r="B24" s="311"/>
      <c r="C24" s="233"/>
      <c r="D24" s="234"/>
      <c r="E24" s="235"/>
      <c r="F24" s="236"/>
      <c r="G24" s="235"/>
      <c r="H24" s="235"/>
      <c r="I24" s="235"/>
      <c r="J24" s="237"/>
      <c r="K24" s="235"/>
      <c r="L24" s="235"/>
      <c r="M24" s="235"/>
      <c r="N24" s="235"/>
    </row>
    <row r="25" spans="1:14" s="238" customFormat="1" ht="9.75">
      <c r="A25" s="231"/>
      <c r="B25" s="311"/>
      <c r="C25" s="233"/>
      <c r="D25" s="234"/>
      <c r="E25" s="235"/>
      <c r="F25" s="236"/>
      <c r="G25" s="235"/>
      <c r="H25" s="235"/>
      <c r="I25" s="235"/>
      <c r="J25" s="237"/>
      <c r="K25" s="235"/>
      <c r="L25" s="235"/>
      <c r="M25" s="235"/>
      <c r="N25" s="235"/>
    </row>
    <row r="26" spans="1:14" s="238" customFormat="1" ht="9.75">
      <c r="A26" s="231"/>
      <c r="B26" s="311"/>
      <c r="C26" s="233"/>
      <c r="D26" s="234"/>
      <c r="E26" s="235"/>
      <c r="F26" s="236"/>
      <c r="G26" s="235"/>
      <c r="H26" s="235"/>
      <c r="I26" s="235"/>
      <c r="J26" s="237"/>
      <c r="K26" s="235"/>
      <c r="L26" s="235"/>
      <c r="M26" s="235"/>
      <c r="N26" s="235"/>
    </row>
    <row r="27" spans="1:14" s="238" customFormat="1" ht="9.75">
      <c r="A27" s="231"/>
      <c r="B27" s="311"/>
      <c r="C27" s="233"/>
      <c r="D27" s="234"/>
      <c r="E27" s="235"/>
      <c r="F27" s="236"/>
      <c r="G27" s="235"/>
      <c r="H27" s="235"/>
      <c r="I27" s="235"/>
      <c r="J27" s="237"/>
      <c r="K27" s="235"/>
      <c r="L27" s="235"/>
      <c r="M27" s="235"/>
      <c r="N27" s="235"/>
    </row>
    <row r="28" spans="1:14" s="238" customFormat="1" ht="9.75">
      <c r="A28" s="231"/>
      <c r="B28" s="311"/>
      <c r="C28" s="233"/>
      <c r="D28" s="234"/>
      <c r="E28" s="235"/>
      <c r="F28" s="236"/>
      <c r="G28" s="235"/>
      <c r="H28" s="235"/>
      <c r="I28" s="235"/>
      <c r="J28" s="237"/>
      <c r="K28" s="235"/>
      <c r="L28" s="235"/>
      <c r="M28" s="235"/>
      <c r="N28" s="235"/>
    </row>
    <row r="29" spans="1:14" s="238" customFormat="1" ht="9.75">
      <c r="A29" s="231"/>
      <c r="B29" s="311"/>
      <c r="C29" s="233"/>
      <c r="D29" s="234"/>
      <c r="E29" s="235"/>
      <c r="F29" s="236"/>
      <c r="G29" s="235"/>
      <c r="H29" s="235"/>
      <c r="I29" s="235"/>
      <c r="J29" s="237"/>
      <c r="K29" s="235"/>
      <c r="L29" s="235"/>
      <c r="M29" s="235"/>
      <c r="N29" s="235"/>
    </row>
    <row r="30" spans="1:14" s="238" customFormat="1" ht="9.75">
      <c r="A30" s="231"/>
      <c r="B30" s="311" t="s">
        <v>377</v>
      </c>
      <c r="C30" s="233"/>
      <c r="D30" s="234"/>
      <c r="E30" s="235"/>
      <c r="F30" s="236"/>
      <c r="G30" s="235"/>
      <c r="H30" s="235"/>
      <c r="I30" s="235"/>
      <c r="J30" s="237"/>
      <c r="K30" s="235"/>
      <c r="L30" s="235"/>
      <c r="M30" s="235"/>
      <c r="N30" s="235"/>
    </row>
    <row r="31" spans="1:14" s="238" customFormat="1" ht="9.75">
      <c r="A31" s="231"/>
      <c r="B31" s="311"/>
      <c r="C31" s="233"/>
      <c r="D31" s="234"/>
      <c r="E31" s="235"/>
      <c r="F31" s="236"/>
      <c r="G31" s="235"/>
      <c r="H31" s="235"/>
      <c r="I31" s="235"/>
      <c r="J31" s="237"/>
      <c r="K31" s="235"/>
      <c r="L31" s="235"/>
      <c r="M31" s="235"/>
      <c r="N31" s="235"/>
    </row>
    <row r="32" spans="1:14" s="238" customFormat="1" ht="9.75">
      <c r="A32" s="231"/>
      <c r="B32" s="311"/>
      <c r="C32" s="233"/>
      <c r="D32" s="234"/>
      <c r="E32" s="235"/>
      <c r="F32" s="236"/>
      <c r="G32" s="235"/>
      <c r="H32" s="235"/>
      <c r="I32" s="235"/>
      <c r="J32" s="237"/>
      <c r="K32" s="235"/>
      <c r="L32" s="235"/>
      <c r="M32" s="235"/>
      <c r="N32" s="235"/>
    </row>
    <row r="33" spans="1:14" s="238" customFormat="1" ht="63.75" customHeight="1">
      <c r="A33" s="231"/>
      <c r="B33" s="232"/>
      <c r="C33" s="233"/>
      <c r="D33" s="234"/>
      <c r="E33" s="235"/>
      <c r="F33" s="236"/>
      <c r="G33" s="235"/>
      <c r="H33" s="235"/>
      <c r="I33" s="235"/>
      <c r="J33" s="237"/>
      <c r="K33" s="235"/>
      <c r="L33" s="235"/>
      <c r="M33" s="235"/>
      <c r="N33" s="235"/>
    </row>
    <row r="34" spans="1:14" s="238" customFormat="1" ht="9">
      <c r="A34" s="231"/>
      <c r="B34" s="232"/>
      <c r="C34" s="233"/>
      <c r="D34" s="234"/>
      <c r="E34" s="235"/>
      <c r="F34" s="236"/>
      <c r="G34" s="235"/>
      <c r="H34" s="235"/>
      <c r="I34" s="235"/>
      <c r="J34" s="237"/>
      <c r="K34" s="235"/>
      <c r="L34" s="235"/>
      <c r="M34" s="235"/>
      <c r="N34" s="235"/>
    </row>
    <row r="35" spans="1:14" s="238" customFormat="1" ht="9">
      <c r="A35" s="231"/>
      <c r="B35" s="232"/>
      <c r="C35" s="233"/>
      <c r="D35" s="234"/>
      <c r="E35" s="235"/>
      <c r="F35" s="236"/>
      <c r="G35" s="235"/>
      <c r="H35" s="235"/>
      <c r="I35" s="235"/>
      <c r="J35" s="237"/>
      <c r="K35" s="235"/>
      <c r="L35" s="235"/>
      <c r="M35" s="235"/>
      <c r="N35" s="235"/>
    </row>
    <row r="36" spans="1:14" s="238" customFormat="1" ht="9">
      <c r="A36" s="231"/>
      <c r="B36" s="232"/>
      <c r="C36" s="233"/>
      <c r="D36" s="234"/>
      <c r="E36" s="235"/>
      <c r="F36" s="236"/>
      <c r="G36" s="235"/>
      <c r="H36" s="235"/>
      <c r="I36" s="235"/>
      <c r="J36" s="237"/>
      <c r="K36" s="235"/>
      <c r="L36" s="235"/>
      <c r="M36" s="235"/>
      <c r="N36" s="235"/>
    </row>
    <row r="37" spans="1:14" s="221" customFormat="1" ht="10.5">
      <c r="A37" s="230"/>
      <c r="B37" s="230"/>
      <c r="C37" s="230"/>
      <c r="D37" s="226">
        <f>D9</f>
        <v>445.20330000000001</v>
      </c>
      <c r="E37" s="227"/>
      <c r="F37" s="228">
        <f>F9</f>
        <v>1.5161</v>
      </c>
      <c r="G37" s="227"/>
      <c r="H37" s="226">
        <f>H9</f>
        <v>6.4173999999999998</v>
      </c>
      <c r="I37" s="227"/>
      <c r="J37" s="226">
        <f>J9</f>
        <v>440.30200000000002</v>
      </c>
      <c r="K37" s="227"/>
      <c r="L37" s="227"/>
      <c r="M37" s="227"/>
      <c r="N37" s="227"/>
    </row>
    <row r="38" spans="1:14" s="221" customFormat="1" ht="10.5">
      <c r="A38" s="230"/>
      <c r="B38" s="230"/>
      <c r="C38" s="230"/>
      <c r="D38" s="229">
        <f>SUM(D11:D17)</f>
        <v>6561</v>
      </c>
      <c r="E38" s="229"/>
      <c r="F38" s="229">
        <f>SUM(F11:F17)</f>
        <v>584</v>
      </c>
      <c r="G38" s="229"/>
      <c r="H38" s="229">
        <f>SUM(H11:H17)</f>
        <v>1075</v>
      </c>
      <c r="I38" s="229"/>
      <c r="J38" s="229">
        <f>SUM(J11:J17)</f>
        <v>6070</v>
      </c>
      <c r="K38" s="229"/>
      <c r="L38" s="229"/>
      <c r="M38" s="229"/>
      <c r="N38" s="229"/>
    </row>
    <row r="39" spans="1:14" s="221" customFormat="1" ht="10.5">
      <c r="A39" s="224" t="s">
        <v>111</v>
      </c>
      <c r="B39" s="224"/>
      <c r="C39" s="224"/>
      <c r="D39" s="224"/>
      <c r="E39" s="225">
        <f>GRUPA0!D15+'GRUPA1-2 '!D29+'GRUPA3-6'!D27+'GRUPA 7'!D20+GRUPA8!D24</f>
        <v>219719762.49999997</v>
      </c>
      <c r="F39" s="224"/>
      <c r="G39" s="225">
        <f>GRUPA0!G15+'GRUPA1-2 '!G29+'GRUPA3-6'!G27+'GRUPA 7'!G20+GRUPA8!G24</f>
        <v>10640953.73</v>
      </c>
      <c r="H39" s="224"/>
      <c r="I39" s="225">
        <f>GRUPA0!J15+'GRUPA1-2 '!J29+'GRUPA3-6'!J27+'GRUPA 7'!J20+GRUPA8!J24</f>
        <v>14635867.4</v>
      </c>
      <c r="J39" s="224"/>
      <c r="K39" s="225">
        <f>GRUPA0!L15+'GRUPA1-2 '!L29+'GRUPA3-6'!L27+'GRUPA 7'!L20+GRUPA8!L24</f>
        <v>215724848.82999998</v>
      </c>
      <c r="L39" s="225">
        <f>GRUPA0!M15+'GRUPA1-2 '!M29+'GRUPA3-6'!M27+'GRUPA 7'!M20+GRUPA8!M24</f>
        <v>1258723</v>
      </c>
      <c r="M39" s="225">
        <f>GRUPA0!N15+'GRUPA1-2 '!N29+'GRUPA3-6'!N27+'GRUPA 7'!N20+GRUPA8!N24</f>
        <v>621777.30000000005</v>
      </c>
      <c r="N39" s="225">
        <f>GRUPA0!O15+'GRUPA1-2 '!O29+'GRUPA3-6'!O27+'GRUPA 7'!O20+GRUPA8!O24</f>
        <v>636945.70000000007</v>
      </c>
    </row>
    <row r="40" spans="1:14" s="221" customFormat="1" ht="10.5">
      <c r="A40" s="224"/>
      <c r="B40" s="224"/>
      <c r="C40" s="224" t="s">
        <v>98</v>
      </c>
      <c r="D40" s="224">
        <f>GRUPA0!C15</f>
        <v>445.20330000000001</v>
      </c>
      <c r="E40" s="224"/>
      <c r="F40" s="224">
        <f>GRUPA0!F15</f>
        <v>1.5161</v>
      </c>
      <c r="G40" s="224"/>
      <c r="H40" s="224">
        <f>GRUPA0!I15</f>
        <v>6.4173999999999998</v>
      </c>
      <c r="I40" s="224"/>
      <c r="J40" s="224">
        <f>GRUPA0!K15</f>
        <v>440.30200000000002</v>
      </c>
      <c r="K40" s="224"/>
      <c r="L40" s="224"/>
      <c r="M40" s="224"/>
      <c r="N40" s="224"/>
    </row>
    <row r="41" spans="1:14" s="221" customFormat="1" ht="10.5">
      <c r="A41" s="224"/>
      <c r="B41" s="224"/>
      <c r="C41" s="224" t="s">
        <v>101</v>
      </c>
      <c r="D41" s="225">
        <f>'GRUPA1-2 '!C29+'GRUPA3-6'!C27+'GRUPA 7'!C20+GRUPA8!C24</f>
        <v>6561</v>
      </c>
      <c r="E41" s="224"/>
      <c r="F41" s="225">
        <f>'GRUPA1-2 '!F29+'GRUPA3-6'!F27+'GRUPA 7'!F20+GRUPA8!F24</f>
        <v>584</v>
      </c>
      <c r="G41" s="224"/>
      <c r="H41" s="225">
        <f>'GRUPA1-2 '!I29+'GRUPA3-6'!I27+'GRUPA 7'!I20+GRUPA8!I24</f>
        <v>1075</v>
      </c>
      <c r="I41" s="224"/>
      <c r="J41" s="225">
        <f>'GRUPA1-2 '!K29+'GRUPA3-6'!K27+'GRUPA 7'!K20+GRUPA8!K24</f>
        <v>6070</v>
      </c>
      <c r="K41" s="224"/>
      <c r="L41" s="224"/>
      <c r="M41" s="224"/>
      <c r="N41" s="224"/>
    </row>
  </sheetData>
  <mergeCells count="10">
    <mergeCell ref="F6:G6"/>
    <mergeCell ref="H6:I6"/>
    <mergeCell ref="L6:L7"/>
    <mergeCell ref="M6:N6"/>
    <mergeCell ref="A1:K1"/>
    <mergeCell ref="K3:M3"/>
    <mergeCell ref="D5:E5"/>
    <mergeCell ref="F5:I5"/>
    <mergeCell ref="J5:K5"/>
    <mergeCell ref="L5:N5"/>
  </mergeCells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U31"/>
  <sheetViews>
    <sheetView workbookViewId="0">
      <selection sqref="A1:U24"/>
    </sheetView>
  </sheetViews>
  <sheetFormatPr defaultRowHeight="14.25"/>
  <cols>
    <col min="1" max="1" width="2.25" customWidth="1"/>
    <col min="2" max="2" width="8.5" customWidth="1"/>
    <col min="3" max="4" width="8.625" customWidth="1"/>
    <col min="5" max="5" width="6.75" customWidth="1"/>
    <col min="6" max="6" width="5.625" customWidth="1"/>
    <col min="7" max="7" width="6.875" customWidth="1"/>
    <col min="8" max="8" width="6.25" customWidth="1"/>
    <col min="9" max="10" width="5.625" customWidth="1"/>
    <col min="11" max="12" width="8.75" customWidth="1"/>
    <col min="13" max="15" width="6.75" customWidth="1"/>
    <col min="16" max="21" width="6.5" customWidth="1"/>
  </cols>
  <sheetData>
    <row r="1" spans="1:21">
      <c r="A1" s="13"/>
      <c r="B1" s="13"/>
      <c r="C1" s="14"/>
      <c r="D1" s="15" t="s">
        <v>27</v>
      </c>
      <c r="E1" s="16"/>
      <c r="F1" s="16"/>
      <c r="G1" s="16"/>
      <c r="H1" s="16"/>
      <c r="I1" s="16"/>
      <c r="J1" s="16"/>
      <c r="K1" s="16"/>
      <c r="L1" s="16"/>
      <c r="M1" s="16"/>
      <c r="N1" s="16"/>
      <c r="O1" s="17"/>
      <c r="P1" s="17"/>
      <c r="Q1" s="17"/>
    </row>
    <row r="2" spans="1:21">
      <c r="A2" s="13"/>
      <c r="B2" s="13"/>
      <c r="C2" s="14"/>
      <c r="D2" s="18" t="s">
        <v>389</v>
      </c>
      <c r="E2" s="16"/>
      <c r="F2" s="16"/>
      <c r="G2" s="16"/>
      <c r="H2" s="16"/>
      <c r="I2" s="16"/>
      <c r="J2" s="16"/>
      <c r="K2" s="16"/>
      <c r="L2" s="16"/>
      <c r="M2" s="16"/>
      <c r="N2" s="16"/>
      <c r="O2" s="17"/>
      <c r="P2" s="17"/>
      <c r="Q2" s="17"/>
    </row>
    <row r="3" spans="1:21">
      <c r="A3" s="19"/>
      <c r="B3" s="19"/>
      <c r="C3" s="20"/>
      <c r="O3" s="21"/>
      <c r="P3" s="21" t="s">
        <v>29</v>
      </c>
      <c r="Q3" s="21"/>
    </row>
    <row r="4" spans="1:2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22"/>
      <c r="O4" s="21"/>
      <c r="P4" s="21" t="s">
        <v>3</v>
      </c>
    </row>
    <row r="5" spans="1:21">
      <c r="A5" s="19"/>
      <c r="B5" s="19"/>
      <c r="C5" s="19"/>
      <c r="D5" s="19"/>
      <c r="E5" s="23"/>
      <c r="F5" s="23"/>
      <c r="G5" s="23"/>
      <c r="H5" s="19"/>
      <c r="I5" s="19"/>
      <c r="J5" s="19"/>
      <c r="K5" s="19"/>
      <c r="L5" s="19"/>
      <c r="M5" s="19"/>
      <c r="N5" s="22"/>
      <c r="O5" s="21"/>
      <c r="P5" s="21" t="s">
        <v>4</v>
      </c>
    </row>
    <row r="6" spans="1:2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s="71" customFormat="1" ht="14.25" customHeight="1">
      <c r="A7" s="441" t="s">
        <v>5</v>
      </c>
      <c r="B7" s="441" t="s">
        <v>6</v>
      </c>
      <c r="C7" s="452" t="s">
        <v>378</v>
      </c>
      <c r="D7" s="453"/>
      <c r="E7" s="456" t="s">
        <v>7</v>
      </c>
      <c r="F7" s="457"/>
      <c r="G7" s="457"/>
      <c r="H7" s="457"/>
      <c r="I7" s="457"/>
      <c r="J7" s="458"/>
      <c r="K7" s="452" t="s">
        <v>379</v>
      </c>
      <c r="L7" s="459"/>
      <c r="M7" s="436" t="s">
        <v>8</v>
      </c>
      <c r="N7" s="436"/>
      <c r="O7" s="437"/>
      <c r="P7" s="444" t="s">
        <v>9</v>
      </c>
      <c r="Q7" s="445"/>
      <c r="R7" s="445"/>
      <c r="S7" s="445"/>
      <c r="T7" s="445"/>
      <c r="U7" s="446"/>
    </row>
    <row r="8" spans="1:21" s="71" customFormat="1" ht="14.25" customHeight="1">
      <c r="A8" s="448"/>
      <c r="B8" s="450"/>
      <c r="C8" s="454"/>
      <c r="D8" s="455"/>
      <c r="E8" s="456" t="s">
        <v>10</v>
      </c>
      <c r="F8" s="457"/>
      <c r="G8" s="458"/>
      <c r="H8" s="456" t="s">
        <v>11</v>
      </c>
      <c r="I8" s="457"/>
      <c r="J8" s="458"/>
      <c r="K8" s="460"/>
      <c r="L8" s="461"/>
      <c r="M8" s="441" t="s">
        <v>30</v>
      </c>
      <c r="N8" s="436" t="s">
        <v>13</v>
      </c>
      <c r="O8" s="437"/>
      <c r="P8" s="438" t="s">
        <v>380</v>
      </c>
      <c r="Q8" s="436"/>
      <c r="R8" s="437"/>
      <c r="S8" s="438" t="s">
        <v>381</v>
      </c>
      <c r="T8" s="436"/>
      <c r="U8" s="437"/>
    </row>
    <row r="9" spans="1:21" s="71" customFormat="1" ht="14.25" customHeight="1">
      <c r="A9" s="448"/>
      <c r="B9" s="450"/>
      <c r="C9" s="462" t="s">
        <v>31</v>
      </c>
      <c r="D9" s="462" t="s">
        <v>14</v>
      </c>
      <c r="E9" s="463" t="s">
        <v>15</v>
      </c>
      <c r="F9" s="463" t="s">
        <v>31</v>
      </c>
      <c r="G9" s="463" t="s">
        <v>14</v>
      </c>
      <c r="H9" s="463" t="s">
        <v>15</v>
      </c>
      <c r="I9" s="463" t="s">
        <v>31</v>
      </c>
      <c r="J9" s="463" t="s">
        <v>14</v>
      </c>
      <c r="K9" s="439" t="s">
        <v>32</v>
      </c>
      <c r="L9" s="439" t="s">
        <v>17</v>
      </c>
      <c r="M9" s="442"/>
      <c r="N9" s="441" t="s">
        <v>18</v>
      </c>
      <c r="O9" s="441" t="s">
        <v>19</v>
      </c>
      <c r="P9" s="441" t="s">
        <v>12</v>
      </c>
      <c r="Q9" s="438" t="s">
        <v>13</v>
      </c>
      <c r="R9" s="437"/>
      <c r="S9" s="441" t="s">
        <v>12</v>
      </c>
      <c r="T9" s="438" t="s">
        <v>13</v>
      </c>
      <c r="U9" s="437"/>
    </row>
    <row r="10" spans="1:21" s="71" customFormat="1" ht="21.75" customHeight="1">
      <c r="A10" s="449"/>
      <c r="B10" s="451"/>
      <c r="C10" s="440"/>
      <c r="D10" s="440"/>
      <c r="E10" s="464"/>
      <c r="F10" s="464"/>
      <c r="G10" s="464"/>
      <c r="H10" s="464"/>
      <c r="I10" s="464"/>
      <c r="J10" s="464"/>
      <c r="K10" s="440"/>
      <c r="L10" s="440"/>
      <c r="M10" s="443"/>
      <c r="N10" s="443"/>
      <c r="O10" s="443"/>
      <c r="P10" s="447"/>
      <c r="Q10" s="25" t="s">
        <v>18</v>
      </c>
      <c r="R10" s="25" t="s">
        <v>19</v>
      </c>
      <c r="S10" s="447"/>
      <c r="T10" s="26" t="s">
        <v>18</v>
      </c>
      <c r="U10" s="27" t="s">
        <v>19</v>
      </c>
    </row>
    <row r="11" spans="1:21" s="71" customFormat="1" ht="49.5" customHeight="1">
      <c r="A11" s="28">
        <v>1</v>
      </c>
      <c r="B11" s="28">
        <v>2</v>
      </c>
      <c r="C11" s="41">
        <v>3</v>
      </c>
      <c r="D11" s="42">
        <v>4</v>
      </c>
      <c r="E11" s="44">
        <v>5</v>
      </c>
      <c r="F11" s="45">
        <v>6</v>
      </c>
      <c r="G11" s="45">
        <v>7</v>
      </c>
      <c r="H11" s="45">
        <v>8</v>
      </c>
      <c r="I11" s="45">
        <v>9</v>
      </c>
      <c r="J11" s="45">
        <v>10</v>
      </c>
      <c r="K11" s="41">
        <v>11</v>
      </c>
      <c r="L11" s="41">
        <v>12</v>
      </c>
      <c r="M11" s="25">
        <v>13</v>
      </c>
      <c r="N11" s="25">
        <v>14</v>
      </c>
      <c r="O11" s="29">
        <v>15</v>
      </c>
      <c r="P11" s="28">
        <v>16</v>
      </c>
      <c r="Q11" s="25">
        <v>17</v>
      </c>
      <c r="R11" s="25">
        <v>18</v>
      </c>
      <c r="S11" s="25">
        <v>19</v>
      </c>
      <c r="T11" s="25">
        <v>20</v>
      </c>
      <c r="U11" s="25">
        <v>21</v>
      </c>
    </row>
    <row r="12" spans="1:21" s="71" customFormat="1" ht="25.5">
      <c r="A12" s="93"/>
      <c r="B12" s="94" t="s">
        <v>33</v>
      </c>
      <c r="C12" s="95"/>
      <c r="D12" s="95"/>
      <c r="E12" s="96"/>
      <c r="F12" s="97"/>
      <c r="G12" s="97"/>
      <c r="H12" s="97"/>
      <c r="I12" s="97"/>
      <c r="J12" s="96"/>
      <c r="K12" s="95"/>
      <c r="L12" s="95"/>
      <c r="M12" s="98"/>
      <c r="N12" s="99"/>
      <c r="O12" s="98"/>
      <c r="P12" s="98"/>
      <c r="Q12" s="98"/>
      <c r="R12" s="98"/>
      <c r="S12" s="98"/>
      <c r="T12" s="98"/>
      <c r="U12" s="98"/>
    </row>
    <row r="13" spans="1:21" s="82" customFormat="1" ht="64.5" customHeight="1">
      <c r="A13" s="93" t="s">
        <v>34</v>
      </c>
      <c r="B13" s="100" t="s">
        <v>375</v>
      </c>
      <c r="C13" s="105">
        <v>393.96800000000002</v>
      </c>
      <c r="D13" s="101">
        <v>38041871</v>
      </c>
      <c r="E13" s="388" t="s">
        <v>402</v>
      </c>
      <c r="F13" s="103">
        <v>1.5161</v>
      </c>
      <c r="G13" s="389">
        <f>1369952-178453.04</f>
        <v>1191498.96</v>
      </c>
      <c r="H13" s="390" t="s">
        <v>399</v>
      </c>
      <c r="I13" s="391">
        <v>6.0892999999999997</v>
      </c>
      <c r="J13" s="392">
        <v>378670</v>
      </c>
      <c r="K13" s="105">
        <f>C13+F13-I13</f>
        <v>389.39480000000003</v>
      </c>
      <c r="L13" s="101">
        <f>D13+G13-J13</f>
        <v>38854699.960000001</v>
      </c>
      <c r="M13" s="106">
        <f>N13+O13</f>
        <v>340375.05</v>
      </c>
      <c r="N13" s="310">
        <v>300109.12</v>
      </c>
      <c r="O13" s="108">
        <v>40265.93</v>
      </c>
      <c r="P13" s="108">
        <f>Q13+R13</f>
        <v>173730.71</v>
      </c>
      <c r="Q13" s="108">
        <v>170361.18</v>
      </c>
      <c r="R13" s="108">
        <v>3369.53</v>
      </c>
      <c r="S13" s="108">
        <f>T13+U13</f>
        <v>166644.34</v>
      </c>
      <c r="T13" s="108">
        <v>129747.94</v>
      </c>
      <c r="U13" s="106">
        <v>36896.400000000001</v>
      </c>
    </row>
    <row r="14" spans="1:21" s="71" customFormat="1" ht="64.5" customHeight="1">
      <c r="A14" s="93" t="s">
        <v>35</v>
      </c>
      <c r="B14" s="100" t="s">
        <v>60</v>
      </c>
      <c r="C14" s="393">
        <v>51.235300000000002</v>
      </c>
      <c r="D14" s="101">
        <v>7785350</v>
      </c>
      <c r="E14" s="102"/>
      <c r="F14" s="103"/>
      <c r="G14" s="104"/>
      <c r="H14" s="390" t="s">
        <v>363</v>
      </c>
      <c r="I14" s="103">
        <v>0.3281</v>
      </c>
      <c r="J14" s="392">
        <v>70925</v>
      </c>
      <c r="K14" s="105">
        <f>C14+F14-I14</f>
        <v>50.907200000000003</v>
      </c>
      <c r="L14" s="101">
        <f>D14+G14-J14</f>
        <v>7714425</v>
      </c>
      <c r="M14" s="106">
        <f t="shared" ref="M14:O14" si="0">P14+S14</f>
        <v>0</v>
      </c>
      <c r="N14" s="107">
        <f t="shared" si="0"/>
        <v>0</v>
      </c>
      <c r="O14" s="108">
        <f t="shared" si="0"/>
        <v>0</v>
      </c>
      <c r="P14" s="108">
        <f t="shared" ref="P14:U14" si="1">S14+V14</f>
        <v>0</v>
      </c>
      <c r="Q14" s="108">
        <f t="shared" si="1"/>
        <v>0</v>
      </c>
      <c r="R14" s="108">
        <f t="shared" si="1"/>
        <v>0</v>
      </c>
      <c r="S14" s="108">
        <f t="shared" si="1"/>
        <v>0</v>
      </c>
      <c r="T14" s="108">
        <f t="shared" si="1"/>
        <v>0</v>
      </c>
      <c r="U14" s="106">
        <f t="shared" si="1"/>
        <v>0</v>
      </c>
    </row>
    <row r="15" spans="1:21" s="71" customFormat="1">
      <c r="A15" s="109"/>
      <c r="B15" s="110" t="s">
        <v>36</v>
      </c>
      <c r="C15" s="111">
        <f>C13+C14</f>
        <v>445.20330000000001</v>
      </c>
      <c r="D15" s="112">
        <f>D13+D14</f>
        <v>45827221</v>
      </c>
      <c r="E15" s="113"/>
      <c r="F15" s="114">
        <f t="shared" ref="F15:U15" si="2">F13+F14</f>
        <v>1.5161</v>
      </c>
      <c r="G15" s="113">
        <f t="shared" si="2"/>
        <v>1191498.96</v>
      </c>
      <c r="H15" s="113"/>
      <c r="I15" s="114">
        <f t="shared" si="2"/>
        <v>6.4173999999999998</v>
      </c>
      <c r="J15" s="113">
        <f t="shared" si="2"/>
        <v>449595</v>
      </c>
      <c r="K15" s="111">
        <f>K13+K14</f>
        <v>440.30200000000002</v>
      </c>
      <c r="L15" s="112">
        <f>D15+G15-J15</f>
        <v>46569124.960000001</v>
      </c>
      <c r="M15" s="115">
        <f t="shared" si="2"/>
        <v>340375.05</v>
      </c>
      <c r="N15" s="115">
        <f t="shared" si="2"/>
        <v>300109.12</v>
      </c>
      <c r="O15" s="115">
        <f t="shared" si="2"/>
        <v>40265.93</v>
      </c>
      <c r="P15" s="115">
        <f t="shared" si="2"/>
        <v>173730.71</v>
      </c>
      <c r="Q15" s="115">
        <f t="shared" si="2"/>
        <v>170361.18</v>
      </c>
      <c r="R15" s="115">
        <f t="shared" si="2"/>
        <v>3369.53</v>
      </c>
      <c r="S15" s="115">
        <f t="shared" si="2"/>
        <v>166644.34</v>
      </c>
      <c r="T15" s="115">
        <f t="shared" si="2"/>
        <v>129747.94</v>
      </c>
      <c r="U15" s="115">
        <f t="shared" si="2"/>
        <v>36896.400000000001</v>
      </c>
    </row>
    <row r="17" spans="1:21">
      <c r="B17" t="s">
        <v>376</v>
      </c>
      <c r="C17" s="210"/>
    </row>
    <row r="18" spans="1:21">
      <c r="C18" s="210"/>
    </row>
    <row r="19" spans="1:21">
      <c r="C19" s="210"/>
    </row>
    <row r="20" spans="1:21">
      <c r="C20" s="210"/>
    </row>
    <row r="21" spans="1:21">
      <c r="C21" s="210"/>
    </row>
    <row r="24" spans="1:21">
      <c r="B24" t="s">
        <v>377</v>
      </c>
    </row>
    <row r="25" spans="1:21" s="256" customFormat="1" ht="13.5" customHeight="1">
      <c r="A25" s="249"/>
      <c r="B25" s="249"/>
      <c r="C25" s="249">
        <f>SUM(C13:C14)</f>
        <v>445.20330000000001</v>
      </c>
      <c r="D25" s="249">
        <f t="shared" ref="D25:U25" si="3">SUM(D13:D14)</f>
        <v>45827221</v>
      </c>
      <c r="E25" s="249">
        <f t="shared" si="3"/>
        <v>0</v>
      </c>
      <c r="F25" s="249">
        <f t="shared" si="3"/>
        <v>1.5161</v>
      </c>
      <c r="G25" s="249">
        <f t="shared" si="3"/>
        <v>1191498.96</v>
      </c>
      <c r="H25" s="249">
        <f t="shared" si="3"/>
        <v>0</v>
      </c>
      <c r="I25" s="249">
        <f t="shared" si="3"/>
        <v>6.4173999999999998</v>
      </c>
      <c r="J25" s="249">
        <f>SUM(J13:J14)</f>
        <v>449595</v>
      </c>
      <c r="K25" s="249">
        <f t="shared" si="3"/>
        <v>440.30200000000002</v>
      </c>
      <c r="L25" s="249">
        <f t="shared" si="3"/>
        <v>46569124.960000001</v>
      </c>
      <c r="M25" s="249">
        <f t="shared" si="3"/>
        <v>340375.05</v>
      </c>
      <c r="N25" s="249">
        <f t="shared" si="3"/>
        <v>300109.12</v>
      </c>
      <c r="O25" s="249">
        <f t="shared" si="3"/>
        <v>40265.93</v>
      </c>
      <c r="P25" s="249">
        <f t="shared" si="3"/>
        <v>173730.71</v>
      </c>
      <c r="Q25" s="249">
        <f t="shared" si="3"/>
        <v>170361.18</v>
      </c>
      <c r="R25" s="249">
        <f t="shared" si="3"/>
        <v>3369.53</v>
      </c>
      <c r="S25" s="249">
        <f t="shared" si="3"/>
        <v>166644.34</v>
      </c>
      <c r="T25" s="249">
        <f t="shared" si="3"/>
        <v>129747.94</v>
      </c>
      <c r="U25" s="249">
        <f t="shared" si="3"/>
        <v>36896.400000000001</v>
      </c>
    </row>
    <row r="27" spans="1:21" ht="37.5" customHeight="1">
      <c r="K27" s="222"/>
    </row>
    <row r="28" spans="1:21">
      <c r="K28" s="30"/>
    </row>
    <row r="31" spans="1:21">
      <c r="K31" s="30"/>
    </row>
  </sheetData>
  <mergeCells count="29">
    <mergeCell ref="A7:A10"/>
    <mergeCell ref="B7:B10"/>
    <mergeCell ref="C7:D8"/>
    <mergeCell ref="E7:J7"/>
    <mergeCell ref="K7:L8"/>
    <mergeCell ref="C9:C10"/>
    <mergeCell ref="D9:D10"/>
    <mergeCell ref="H9:H10"/>
    <mergeCell ref="I9:I10"/>
    <mergeCell ref="L9:L10"/>
    <mergeCell ref="E8:G8"/>
    <mergeCell ref="H8:J8"/>
    <mergeCell ref="J9:J10"/>
    <mergeCell ref="E9:E10"/>
    <mergeCell ref="F9:F10"/>
    <mergeCell ref="G9:G10"/>
    <mergeCell ref="M7:O7"/>
    <mergeCell ref="Q9:R9"/>
    <mergeCell ref="K9:K10"/>
    <mergeCell ref="M8:M10"/>
    <mergeCell ref="N8:O8"/>
    <mergeCell ref="P8:R8"/>
    <mergeCell ref="P7:U7"/>
    <mergeCell ref="T9:U9"/>
    <mergeCell ref="S8:U8"/>
    <mergeCell ref="P9:P10"/>
    <mergeCell ref="N9:N10"/>
    <mergeCell ref="O9:O10"/>
    <mergeCell ref="S9:S10"/>
  </mergeCells>
  <pageMargins left="0.7" right="0.7" top="0.75" bottom="0.75" header="0.3" footer="0.3"/>
  <pageSetup paperSize="9" scale="85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Y95"/>
  <sheetViews>
    <sheetView topLeftCell="B37" zoomScale="125" zoomScaleNormal="125" workbookViewId="0">
      <selection activeCell="E71" sqref="E71"/>
    </sheetView>
  </sheetViews>
  <sheetFormatPr defaultRowHeight="14.25"/>
  <cols>
    <col min="1" max="1" width="2.625" customWidth="1"/>
    <col min="2" max="2" width="16" customWidth="1"/>
    <col min="3" max="3" width="5.375" customWidth="1"/>
    <col min="4" max="4" width="10.625" customWidth="1"/>
    <col min="5" max="5" width="8" customWidth="1"/>
    <col min="6" max="9" width="7.75" customWidth="1"/>
    <col min="10" max="10" width="9.625" customWidth="1"/>
    <col min="11" max="11" width="8.75" customWidth="1"/>
    <col min="12" max="12" width="8" customWidth="1"/>
    <col min="13" max="13" width="6.125" customWidth="1"/>
    <col min="14" max="14" width="5.5" customWidth="1"/>
  </cols>
  <sheetData>
    <row r="1" spans="1:21" s="264" customFormat="1">
      <c r="A1" s="257"/>
      <c r="B1" s="258"/>
      <c r="C1" s="259"/>
      <c r="D1" s="260" t="s">
        <v>27</v>
      </c>
      <c r="E1" s="261"/>
      <c r="F1" s="261"/>
      <c r="G1" s="261"/>
      <c r="H1" s="261"/>
      <c r="I1" s="262"/>
      <c r="J1" s="261"/>
      <c r="K1" s="262"/>
      <c r="L1" s="261"/>
      <c r="M1" s="261"/>
      <c r="N1" s="261"/>
      <c r="O1" s="263"/>
      <c r="P1" s="263"/>
      <c r="Q1" s="263"/>
    </row>
    <row r="2" spans="1:21" s="264" customFormat="1">
      <c r="A2" s="257"/>
      <c r="B2" s="258"/>
      <c r="C2" s="259"/>
      <c r="D2" s="265" t="s">
        <v>28</v>
      </c>
      <c r="E2" s="261"/>
      <c r="F2" s="261"/>
      <c r="G2" s="261"/>
      <c r="H2" s="261"/>
      <c r="I2" s="262"/>
      <c r="J2" s="261"/>
      <c r="K2" s="262"/>
      <c r="L2" s="261"/>
      <c r="M2" s="261"/>
      <c r="N2" s="261"/>
      <c r="O2" s="263"/>
      <c r="P2" s="263"/>
      <c r="Q2" s="263"/>
    </row>
    <row r="3" spans="1:21" s="264" customFormat="1">
      <c r="A3" s="266"/>
      <c r="B3" s="267"/>
      <c r="C3" s="268"/>
      <c r="I3" s="267"/>
      <c r="K3" s="267"/>
      <c r="L3" s="269" t="s">
        <v>148</v>
      </c>
      <c r="M3" s="269"/>
      <c r="O3" s="269"/>
    </row>
    <row r="4" spans="1:21" s="264" customFormat="1">
      <c r="A4" s="266"/>
      <c r="B4" s="267"/>
      <c r="C4" s="270"/>
      <c r="D4" s="266"/>
      <c r="E4" s="266"/>
      <c r="F4" s="266"/>
      <c r="G4" s="266"/>
      <c r="H4" s="266"/>
      <c r="I4" s="267"/>
      <c r="J4" s="266"/>
      <c r="K4" s="267"/>
      <c r="L4" s="269" t="s">
        <v>3</v>
      </c>
      <c r="O4" s="269"/>
    </row>
    <row r="5" spans="1:21" s="264" customFormat="1">
      <c r="A5" s="266"/>
      <c r="B5" s="267"/>
      <c r="C5" s="270"/>
      <c r="D5" s="266"/>
      <c r="E5" s="271"/>
      <c r="F5" s="271"/>
      <c r="G5" s="271"/>
      <c r="H5" s="266"/>
      <c r="I5" s="267"/>
      <c r="J5" s="266"/>
      <c r="K5" s="267"/>
      <c r="L5" s="269" t="s">
        <v>4</v>
      </c>
      <c r="O5" s="269"/>
    </row>
    <row r="6" spans="1:21" s="264" customFormat="1">
      <c r="A6" s="272"/>
      <c r="B6" s="273"/>
      <c r="C6" s="274"/>
      <c r="D6" s="272"/>
      <c r="E6" s="272"/>
      <c r="F6" s="272"/>
      <c r="G6" s="272"/>
      <c r="H6" s="272"/>
      <c r="I6" s="273"/>
      <c r="J6" s="272"/>
      <c r="K6" s="273"/>
      <c r="L6" s="272"/>
      <c r="M6" s="272"/>
      <c r="N6" s="272"/>
      <c r="O6" s="272"/>
      <c r="P6" s="272"/>
      <c r="Q6" s="272"/>
      <c r="R6" s="272"/>
      <c r="S6" s="272"/>
      <c r="T6" s="272"/>
      <c r="U6" s="272"/>
    </row>
    <row r="7" spans="1:21" s="264" customFormat="1" ht="35.25" customHeight="1">
      <c r="A7" s="467"/>
      <c r="B7" s="470"/>
      <c r="C7" s="473" t="s">
        <v>149</v>
      </c>
      <c r="D7" s="474"/>
      <c r="E7" s="475" t="s">
        <v>10</v>
      </c>
      <c r="F7" s="476"/>
      <c r="G7" s="477"/>
      <c r="H7" s="475" t="s">
        <v>11</v>
      </c>
      <c r="I7" s="476"/>
      <c r="J7" s="477"/>
      <c r="K7" s="481" t="s">
        <v>150</v>
      </c>
      <c r="L7" s="482"/>
      <c r="M7" s="465" t="s">
        <v>30</v>
      </c>
      <c r="N7" s="475" t="s">
        <v>13</v>
      </c>
      <c r="O7" s="477"/>
      <c r="P7" s="475" t="s">
        <v>151</v>
      </c>
      <c r="Q7" s="476"/>
      <c r="R7" s="477"/>
      <c r="S7" s="475" t="s">
        <v>152</v>
      </c>
      <c r="T7" s="476"/>
      <c r="U7" s="477"/>
    </row>
    <row r="8" spans="1:21" s="264" customFormat="1" ht="14.25" customHeight="1">
      <c r="A8" s="468"/>
      <c r="B8" s="471"/>
      <c r="C8" s="478" t="s">
        <v>31</v>
      </c>
      <c r="D8" s="465" t="s">
        <v>14</v>
      </c>
      <c r="E8" s="465" t="s">
        <v>15</v>
      </c>
      <c r="F8" s="465" t="s">
        <v>31</v>
      </c>
      <c r="G8" s="465" t="s">
        <v>14</v>
      </c>
      <c r="H8" s="465" t="s">
        <v>15</v>
      </c>
      <c r="I8" s="465" t="s">
        <v>31</v>
      </c>
      <c r="J8" s="465" t="s">
        <v>14</v>
      </c>
      <c r="K8" s="465" t="s">
        <v>32</v>
      </c>
      <c r="L8" s="465" t="s">
        <v>17</v>
      </c>
      <c r="M8" s="480"/>
      <c r="N8" s="465" t="s">
        <v>18</v>
      </c>
      <c r="O8" s="465" t="s">
        <v>19</v>
      </c>
      <c r="P8" s="465" t="s">
        <v>12</v>
      </c>
      <c r="Q8" s="475" t="s">
        <v>13</v>
      </c>
      <c r="R8" s="477"/>
      <c r="S8" s="465" t="s">
        <v>12</v>
      </c>
      <c r="T8" s="475" t="s">
        <v>13</v>
      </c>
      <c r="U8" s="477"/>
    </row>
    <row r="9" spans="1:21" s="264" customFormat="1">
      <c r="A9" s="469"/>
      <c r="B9" s="472"/>
      <c r="C9" s="479"/>
      <c r="D9" s="466"/>
      <c r="E9" s="466"/>
      <c r="F9" s="466"/>
      <c r="G9" s="466"/>
      <c r="H9" s="466"/>
      <c r="I9" s="466"/>
      <c r="J9" s="466"/>
      <c r="K9" s="466"/>
      <c r="L9" s="466"/>
      <c r="M9" s="466"/>
      <c r="N9" s="466"/>
      <c r="O9" s="466"/>
      <c r="P9" s="466"/>
      <c r="Q9" s="342" t="s">
        <v>18</v>
      </c>
      <c r="R9" s="342" t="s">
        <v>19</v>
      </c>
      <c r="S9" s="466"/>
      <c r="T9" s="344" t="s">
        <v>18</v>
      </c>
      <c r="U9" s="275" t="s">
        <v>19</v>
      </c>
    </row>
    <row r="10" spans="1:21" s="264" customFormat="1">
      <c r="A10" s="342">
        <v>1</v>
      </c>
      <c r="B10" s="342">
        <v>2</v>
      </c>
      <c r="C10" s="343">
        <v>3</v>
      </c>
      <c r="D10" s="342">
        <v>4</v>
      </c>
      <c r="E10" s="342">
        <v>5</v>
      </c>
      <c r="F10" s="342">
        <v>6</v>
      </c>
      <c r="G10" s="342">
        <v>7</v>
      </c>
      <c r="H10" s="342">
        <v>8</v>
      </c>
      <c r="I10" s="342">
        <v>9</v>
      </c>
      <c r="J10" s="342">
        <v>10</v>
      </c>
      <c r="K10" s="342">
        <v>11</v>
      </c>
      <c r="L10" s="342">
        <v>12</v>
      </c>
      <c r="M10" s="342">
        <v>13</v>
      </c>
      <c r="N10" s="342">
        <v>14</v>
      </c>
      <c r="O10" s="346">
        <v>15</v>
      </c>
      <c r="P10" s="345">
        <v>16</v>
      </c>
      <c r="Q10" s="342">
        <v>17</v>
      </c>
      <c r="R10" s="342">
        <v>18</v>
      </c>
      <c r="S10" s="342">
        <v>19</v>
      </c>
      <c r="T10" s="342">
        <v>20</v>
      </c>
      <c r="U10" s="342">
        <v>21</v>
      </c>
    </row>
    <row r="11" spans="1:21" s="285" customFormat="1" ht="22.5">
      <c r="A11" s="276"/>
      <c r="B11" s="277" t="s">
        <v>153</v>
      </c>
      <c r="C11" s="309">
        <v>1.26E-2</v>
      </c>
      <c r="D11" s="278">
        <v>3072</v>
      </c>
      <c r="E11" s="279"/>
      <c r="F11" s="279"/>
      <c r="G11" s="278"/>
      <c r="H11" s="279"/>
      <c r="I11" s="277"/>
      <c r="J11" s="278"/>
      <c r="K11" s="277" t="s">
        <v>154</v>
      </c>
      <c r="L11" s="280">
        <f>D11+G11-J11</f>
        <v>3072</v>
      </c>
      <c r="M11" s="276"/>
      <c r="N11" s="276"/>
      <c r="O11" s="281"/>
      <c r="P11" s="282"/>
      <c r="Q11" s="283"/>
      <c r="R11" s="284"/>
      <c r="S11" s="284"/>
      <c r="T11" s="284"/>
      <c r="U11" s="283"/>
    </row>
    <row r="12" spans="1:21" s="285" customFormat="1" ht="33.75">
      <c r="A12" s="279" t="s">
        <v>20</v>
      </c>
      <c r="B12" s="277" t="s">
        <v>155</v>
      </c>
      <c r="C12" s="309">
        <v>9.6799999999999997E-2</v>
      </c>
      <c r="D12" s="278">
        <v>63190</v>
      </c>
      <c r="E12" s="279"/>
      <c r="F12" s="279"/>
      <c r="G12" s="278"/>
      <c r="H12" s="279"/>
      <c r="I12" s="277"/>
      <c r="J12" s="278"/>
      <c r="K12" s="277" t="s">
        <v>156</v>
      </c>
      <c r="L12" s="280">
        <f t="shared" ref="L12:L75" si="0">D12+G12-J12</f>
        <v>63190</v>
      </c>
      <c r="M12" s="279"/>
      <c r="N12" s="279"/>
      <c r="O12" s="279"/>
      <c r="P12" s="279"/>
      <c r="Q12" s="286"/>
      <c r="R12" s="287"/>
      <c r="S12" s="287"/>
      <c r="T12" s="287"/>
      <c r="U12" s="286"/>
    </row>
    <row r="13" spans="1:21" s="285" customFormat="1" ht="22.5">
      <c r="A13" s="279" t="s">
        <v>35</v>
      </c>
      <c r="B13" s="277" t="s">
        <v>157</v>
      </c>
      <c r="C13" s="309">
        <v>4.6800000000000001E-2</v>
      </c>
      <c r="D13" s="278">
        <v>28000</v>
      </c>
      <c r="E13" s="279"/>
      <c r="F13" s="279"/>
      <c r="G13" s="278"/>
      <c r="H13" s="279" t="s">
        <v>77</v>
      </c>
      <c r="I13" s="277" t="s">
        <v>158</v>
      </c>
      <c r="J13" s="278">
        <v>28000</v>
      </c>
      <c r="K13" s="277"/>
      <c r="L13" s="280">
        <f t="shared" si="0"/>
        <v>0</v>
      </c>
      <c r="M13" s="279"/>
      <c r="N13" s="279"/>
      <c r="O13" s="279"/>
      <c r="P13" s="279"/>
      <c r="Q13" s="286"/>
      <c r="R13" s="286"/>
      <c r="S13" s="286"/>
      <c r="T13" s="286"/>
      <c r="U13" s="286"/>
    </row>
    <row r="14" spans="1:21" s="285" customFormat="1" ht="22.5">
      <c r="A14" s="279" t="s">
        <v>43</v>
      </c>
      <c r="B14" s="277" t="s">
        <v>159</v>
      </c>
      <c r="C14" s="309">
        <v>8.2799999999999999E-2</v>
      </c>
      <c r="D14" s="278"/>
      <c r="E14" s="279"/>
      <c r="F14" s="279"/>
      <c r="G14" s="278"/>
      <c r="H14" s="277" t="s">
        <v>161</v>
      </c>
      <c r="I14" s="277" t="s">
        <v>160</v>
      </c>
      <c r="J14" s="278"/>
      <c r="K14" s="277"/>
      <c r="L14" s="280">
        <f t="shared" si="0"/>
        <v>0</v>
      </c>
      <c r="M14" s="279"/>
      <c r="N14" s="279"/>
      <c r="O14" s="279"/>
      <c r="P14" s="279"/>
      <c r="Q14" s="286"/>
      <c r="R14" s="286"/>
      <c r="S14" s="286"/>
      <c r="T14" s="286"/>
      <c r="U14" s="286"/>
    </row>
    <row r="15" spans="1:21" s="285" customFormat="1" ht="33.75">
      <c r="A15" s="279" t="s">
        <v>44</v>
      </c>
      <c r="B15" s="288" t="s">
        <v>162</v>
      </c>
      <c r="C15" s="309">
        <v>2.8199999999999999E-2</v>
      </c>
      <c r="D15" s="278">
        <v>12210</v>
      </c>
      <c r="E15" s="279"/>
      <c r="F15" s="279"/>
      <c r="G15" s="278"/>
      <c r="H15" s="279" t="s">
        <v>77</v>
      </c>
      <c r="I15" s="277" t="s">
        <v>163</v>
      </c>
      <c r="J15" s="278">
        <v>8341</v>
      </c>
      <c r="K15" s="277" t="s">
        <v>164</v>
      </c>
      <c r="L15" s="280">
        <f t="shared" si="0"/>
        <v>3869</v>
      </c>
      <c r="M15" s="279"/>
      <c r="N15" s="279"/>
      <c r="O15" s="279"/>
      <c r="P15" s="279"/>
      <c r="Q15" s="286"/>
      <c r="R15" s="286"/>
      <c r="S15" s="286"/>
      <c r="T15" s="286"/>
      <c r="U15" s="286"/>
    </row>
    <row r="16" spans="1:21" s="285" customFormat="1" ht="22.5">
      <c r="A16" s="279" t="s">
        <v>45</v>
      </c>
      <c r="B16" s="277" t="s">
        <v>165</v>
      </c>
      <c r="C16" s="309">
        <v>0.34089999999999998</v>
      </c>
      <c r="D16" s="278">
        <v>37245</v>
      </c>
      <c r="E16" s="279"/>
      <c r="F16" s="279"/>
      <c r="G16" s="278"/>
      <c r="H16" s="279"/>
      <c r="I16" s="277"/>
      <c r="J16" s="278"/>
      <c r="K16" s="277" t="s">
        <v>166</v>
      </c>
      <c r="L16" s="280">
        <f t="shared" si="0"/>
        <v>37245</v>
      </c>
      <c r="M16" s="279"/>
      <c r="N16" s="279"/>
      <c r="O16" s="279"/>
      <c r="P16" s="279"/>
      <c r="Q16" s="286"/>
      <c r="R16" s="286"/>
      <c r="S16" s="286"/>
      <c r="T16" s="286"/>
      <c r="U16" s="286"/>
    </row>
    <row r="17" spans="1:21" s="285" customFormat="1" ht="22.5">
      <c r="A17" s="279" t="s">
        <v>46</v>
      </c>
      <c r="B17" s="277" t="s">
        <v>167</v>
      </c>
      <c r="C17" s="309">
        <v>0.1837</v>
      </c>
      <c r="D17" s="278">
        <v>47069</v>
      </c>
      <c r="E17" s="279" t="s">
        <v>168</v>
      </c>
      <c r="F17" s="279" t="s">
        <v>169</v>
      </c>
      <c r="G17" s="278"/>
      <c r="H17" s="279"/>
      <c r="I17" s="277"/>
      <c r="J17" s="278"/>
      <c r="K17" s="277" t="s">
        <v>170</v>
      </c>
      <c r="L17" s="280">
        <f t="shared" si="0"/>
        <v>47069</v>
      </c>
      <c r="M17" s="279"/>
      <c r="N17" s="279"/>
      <c r="O17" s="279"/>
      <c r="P17" s="279"/>
      <c r="Q17" s="286"/>
      <c r="R17" s="286"/>
      <c r="S17" s="286"/>
      <c r="T17" s="286"/>
      <c r="U17" s="286"/>
    </row>
    <row r="18" spans="1:21" s="285" customFormat="1" ht="11.25">
      <c r="A18" s="279" t="s">
        <v>47</v>
      </c>
      <c r="B18" s="277" t="s">
        <v>171</v>
      </c>
      <c r="C18" s="309">
        <v>4.0000000000000002E-4</v>
      </c>
      <c r="D18" s="278">
        <v>200</v>
      </c>
      <c r="E18" s="279"/>
      <c r="F18" s="279"/>
      <c r="G18" s="278"/>
      <c r="H18" s="279"/>
      <c r="I18" s="277"/>
      <c r="J18" s="278"/>
      <c r="K18" s="277" t="s">
        <v>172</v>
      </c>
      <c r="L18" s="280">
        <f t="shared" si="0"/>
        <v>200</v>
      </c>
      <c r="M18" s="279"/>
      <c r="N18" s="279"/>
      <c r="O18" s="279"/>
      <c r="P18" s="279"/>
      <c r="Q18" s="286"/>
      <c r="R18" s="286"/>
      <c r="S18" s="286"/>
      <c r="T18" s="286"/>
      <c r="U18" s="286"/>
    </row>
    <row r="19" spans="1:21" s="285" customFormat="1" ht="11.25">
      <c r="A19" s="279" t="s">
        <v>49</v>
      </c>
      <c r="B19" s="277" t="s">
        <v>173</v>
      </c>
      <c r="C19" s="309">
        <v>7.4999999999999997E-3</v>
      </c>
      <c r="D19" s="278">
        <v>3750</v>
      </c>
      <c r="E19" s="279"/>
      <c r="F19" s="279"/>
      <c r="G19" s="278"/>
      <c r="H19" s="279"/>
      <c r="I19" s="277"/>
      <c r="J19" s="278"/>
      <c r="K19" s="277" t="s">
        <v>174</v>
      </c>
      <c r="L19" s="280">
        <f t="shared" si="0"/>
        <v>3750</v>
      </c>
      <c r="M19" s="279"/>
      <c r="N19" s="279"/>
      <c r="O19" s="279"/>
      <c r="P19" s="279"/>
      <c r="Q19" s="286"/>
      <c r="R19" s="286"/>
      <c r="S19" s="286"/>
      <c r="T19" s="286"/>
      <c r="U19" s="286"/>
    </row>
    <row r="20" spans="1:21" s="285" customFormat="1" ht="11.25">
      <c r="A20" s="279" t="s">
        <v>50</v>
      </c>
      <c r="B20" s="277" t="s">
        <v>175</v>
      </c>
      <c r="C20" s="309">
        <v>6.4000000000000001E-2</v>
      </c>
      <c r="D20" s="278">
        <v>19460</v>
      </c>
      <c r="E20" s="279"/>
      <c r="F20" s="279"/>
      <c r="G20" s="278"/>
      <c r="H20" s="279" t="s">
        <v>177</v>
      </c>
      <c r="I20" s="277" t="s">
        <v>176</v>
      </c>
      <c r="J20" s="278">
        <v>19460</v>
      </c>
      <c r="K20" s="277"/>
      <c r="L20" s="280">
        <f t="shared" si="0"/>
        <v>0</v>
      </c>
      <c r="M20" s="279"/>
      <c r="N20" s="279"/>
      <c r="O20" s="279"/>
      <c r="P20" s="279"/>
      <c r="Q20" s="286"/>
      <c r="R20" s="286"/>
      <c r="S20" s="286"/>
      <c r="T20" s="286"/>
      <c r="U20" s="286"/>
    </row>
    <row r="21" spans="1:21" s="285" customFormat="1" ht="11.25">
      <c r="A21" s="279" t="s">
        <v>51</v>
      </c>
      <c r="B21" s="277" t="s">
        <v>178</v>
      </c>
      <c r="C21" s="309">
        <v>0.1231</v>
      </c>
      <c r="D21" s="278">
        <v>79917</v>
      </c>
      <c r="E21" s="279"/>
      <c r="F21" s="279"/>
      <c r="G21" s="278"/>
      <c r="H21" s="279" t="s">
        <v>177</v>
      </c>
      <c r="I21" s="277" t="s">
        <v>179</v>
      </c>
      <c r="J21" s="278">
        <v>79917</v>
      </c>
      <c r="K21" s="277"/>
      <c r="L21" s="280">
        <f t="shared" si="0"/>
        <v>0</v>
      </c>
      <c r="M21" s="279"/>
      <c r="N21" s="279"/>
      <c r="O21" s="279"/>
      <c r="P21" s="279"/>
      <c r="Q21" s="286"/>
      <c r="R21" s="286"/>
      <c r="S21" s="286"/>
      <c r="T21" s="286"/>
      <c r="U21" s="286"/>
    </row>
    <row r="22" spans="1:21" s="285" customFormat="1" ht="11.25">
      <c r="A22" s="279" t="s">
        <v>180</v>
      </c>
      <c r="B22" s="277" t="s">
        <v>181</v>
      </c>
      <c r="C22" s="309">
        <v>7.0099999999999996E-2</v>
      </c>
      <c r="D22" s="278">
        <v>11510</v>
      </c>
      <c r="E22" s="279"/>
      <c r="F22" s="279"/>
      <c r="G22" s="278"/>
      <c r="H22" s="279" t="s">
        <v>112</v>
      </c>
      <c r="I22" s="277" t="s">
        <v>182</v>
      </c>
      <c r="J22" s="278">
        <v>11510</v>
      </c>
      <c r="K22" s="277"/>
      <c r="L22" s="280">
        <f t="shared" si="0"/>
        <v>0</v>
      </c>
      <c r="M22" s="279"/>
      <c r="N22" s="279"/>
      <c r="O22" s="279"/>
      <c r="P22" s="279"/>
      <c r="Q22" s="286"/>
      <c r="R22" s="286"/>
      <c r="S22" s="286"/>
      <c r="T22" s="286"/>
      <c r="U22" s="286"/>
    </row>
    <row r="23" spans="1:21" s="285" customFormat="1" ht="11.25">
      <c r="A23" s="279" t="s">
        <v>183</v>
      </c>
      <c r="B23" s="277" t="s">
        <v>184</v>
      </c>
      <c r="C23" s="309">
        <v>0.10920000000000001</v>
      </c>
      <c r="D23" s="278">
        <v>17931</v>
      </c>
      <c r="E23" s="279"/>
      <c r="F23" s="279"/>
      <c r="G23" s="278"/>
      <c r="H23" s="279" t="s">
        <v>186</v>
      </c>
      <c r="I23" s="277" t="s">
        <v>185</v>
      </c>
      <c r="J23" s="278">
        <v>17931</v>
      </c>
      <c r="K23" s="277"/>
      <c r="L23" s="280">
        <f t="shared" si="0"/>
        <v>0</v>
      </c>
      <c r="M23" s="279"/>
      <c r="N23" s="279"/>
      <c r="O23" s="279"/>
      <c r="P23" s="279"/>
      <c r="Q23" s="289"/>
      <c r="R23" s="289"/>
      <c r="S23" s="289"/>
      <c r="T23" s="289"/>
      <c r="U23" s="289"/>
    </row>
    <row r="24" spans="1:21" s="285" customFormat="1" ht="11.25">
      <c r="A24" s="279" t="s">
        <v>187</v>
      </c>
      <c r="B24" s="277" t="s">
        <v>188</v>
      </c>
      <c r="C24" s="309">
        <v>0.1212</v>
      </c>
      <c r="D24" s="278">
        <v>19901</v>
      </c>
      <c r="E24" s="279"/>
      <c r="F24" s="279"/>
      <c r="G24" s="278"/>
      <c r="H24" s="279" t="s">
        <v>112</v>
      </c>
      <c r="I24" s="277" t="s">
        <v>189</v>
      </c>
      <c r="J24" s="278">
        <v>19901</v>
      </c>
      <c r="K24" s="277"/>
      <c r="L24" s="280">
        <f t="shared" si="0"/>
        <v>0</v>
      </c>
      <c r="M24" s="279"/>
      <c r="N24" s="279"/>
      <c r="O24" s="279"/>
      <c r="P24" s="279"/>
      <c r="Q24" s="279"/>
      <c r="R24" s="279"/>
      <c r="S24" s="279"/>
      <c r="T24" s="279"/>
      <c r="U24" s="279"/>
    </row>
    <row r="25" spans="1:21" s="285" customFormat="1" ht="11.25">
      <c r="A25" s="279" t="s">
        <v>190</v>
      </c>
      <c r="B25" s="277" t="s">
        <v>191</v>
      </c>
      <c r="C25" s="309">
        <v>9.3600000000000003E-2</v>
      </c>
      <c r="D25" s="290">
        <v>15369</v>
      </c>
      <c r="E25" s="279"/>
      <c r="F25" s="279"/>
      <c r="G25" s="278"/>
      <c r="H25" s="279" t="s">
        <v>112</v>
      </c>
      <c r="I25" s="279" t="s">
        <v>192</v>
      </c>
      <c r="J25" s="278">
        <v>15369</v>
      </c>
      <c r="K25" s="277"/>
      <c r="L25" s="280">
        <f t="shared" si="0"/>
        <v>0</v>
      </c>
      <c r="M25" s="279"/>
      <c r="N25" s="279"/>
      <c r="O25" s="279"/>
      <c r="P25" s="279"/>
      <c r="Q25" s="279"/>
      <c r="R25" s="279"/>
      <c r="S25" s="279"/>
      <c r="T25" s="279"/>
      <c r="U25" s="279"/>
    </row>
    <row r="26" spans="1:21" s="285" customFormat="1" ht="11.25">
      <c r="A26" s="279" t="s">
        <v>193</v>
      </c>
      <c r="B26" s="277" t="s">
        <v>194</v>
      </c>
      <c r="C26" s="309">
        <v>0.18140000000000001</v>
      </c>
      <c r="D26" s="278">
        <v>29786</v>
      </c>
      <c r="E26" s="279"/>
      <c r="F26" s="279"/>
      <c r="G26" s="278"/>
      <c r="H26" s="279" t="s">
        <v>112</v>
      </c>
      <c r="I26" s="277" t="s">
        <v>195</v>
      </c>
      <c r="J26" s="278">
        <v>29786</v>
      </c>
      <c r="K26" s="277"/>
      <c r="L26" s="280">
        <f t="shared" si="0"/>
        <v>0</v>
      </c>
      <c r="M26" s="279"/>
      <c r="N26" s="279"/>
      <c r="O26" s="279"/>
      <c r="P26" s="279"/>
      <c r="Q26" s="279"/>
      <c r="R26" s="279"/>
      <c r="S26" s="279"/>
      <c r="T26" s="279"/>
      <c r="U26" s="279"/>
    </row>
    <row r="27" spans="1:21" s="285" customFormat="1" ht="11.25">
      <c r="A27" s="279" t="s">
        <v>196</v>
      </c>
      <c r="B27" s="277" t="s">
        <v>197</v>
      </c>
      <c r="C27" s="309">
        <v>0.1208</v>
      </c>
      <c r="D27" s="290">
        <v>30369</v>
      </c>
      <c r="E27" s="279"/>
      <c r="F27" s="279"/>
      <c r="G27" s="278"/>
      <c r="H27" s="279" t="s">
        <v>199</v>
      </c>
      <c r="I27" s="277" t="s">
        <v>200</v>
      </c>
      <c r="J27" s="278">
        <v>30369</v>
      </c>
      <c r="K27" s="277" t="s">
        <v>198</v>
      </c>
      <c r="L27" s="280">
        <f t="shared" si="0"/>
        <v>0</v>
      </c>
      <c r="M27" s="279"/>
      <c r="N27" s="279"/>
      <c r="O27" s="279"/>
      <c r="P27" s="279"/>
      <c r="Q27" s="279"/>
      <c r="R27" s="279"/>
      <c r="S27" s="279"/>
      <c r="T27" s="279"/>
      <c r="U27" s="279"/>
    </row>
    <row r="28" spans="1:21" s="285" customFormat="1" ht="11.25">
      <c r="A28" s="279" t="s">
        <v>201</v>
      </c>
      <c r="B28" s="277" t="s">
        <v>202</v>
      </c>
      <c r="C28" s="309">
        <v>0.10059999999999999</v>
      </c>
      <c r="D28" s="278">
        <v>25291</v>
      </c>
      <c r="E28" s="279"/>
      <c r="F28" s="279"/>
      <c r="G28" s="278"/>
      <c r="H28" s="279" t="s">
        <v>77</v>
      </c>
      <c r="I28" s="277" t="s">
        <v>203</v>
      </c>
      <c r="J28" s="278">
        <v>25291</v>
      </c>
      <c r="K28" s="277"/>
      <c r="L28" s="280">
        <f t="shared" si="0"/>
        <v>0</v>
      </c>
      <c r="M28" s="279"/>
      <c r="N28" s="279"/>
      <c r="O28" s="279"/>
      <c r="P28" s="279"/>
      <c r="Q28" s="279"/>
      <c r="R28" s="279"/>
      <c r="S28" s="279"/>
      <c r="T28" s="279"/>
      <c r="U28" s="279"/>
    </row>
    <row r="29" spans="1:21" s="285" customFormat="1" ht="11.25">
      <c r="A29" s="279" t="s">
        <v>204</v>
      </c>
      <c r="B29" s="277" t="s">
        <v>205</v>
      </c>
      <c r="C29" s="309">
        <v>0.10100000000000001</v>
      </c>
      <c r="D29" s="278">
        <v>25391</v>
      </c>
      <c r="E29" s="279"/>
      <c r="F29" s="279"/>
      <c r="G29" s="278"/>
      <c r="H29" s="279" t="s">
        <v>207</v>
      </c>
      <c r="I29" s="277" t="s">
        <v>206</v>
      </c>
      <c r="J29" s="278">
        <v>25391</v>
      </c>
      <c r="K29" s="277"/>
      <c r="L29" s="280">
        <f t="shared" si="0"/>
        <v>0</v>
      </c>
      <c r="M29" s="279"/>
      <c r="N29" s="279"/>
      <c r="O29" s="279"/>
      <c r="P29" s="279"/>
      <c r="Q29" s="279"/>
      <c r="R29" s="279"/>
      <c r="S29" s="279"/>
      <c r="T29" s="279"/>
      <c r="U29" s="279"/>
    </row>
    <row r="30" spans="1:21" s="285" customFormat="1" ht="11.25">
      <c r="A30" s="279" t="s">
        <v>208</v>
      </c>
      <c r="B30" s="277" t="s">
        <v>209</v>
      </c>
      <c r="C30" s="309"/>
      <c r="D30" s="278"/>
      <c r="E30" s="279" t="s">
        <v>168</v>
      </c>
      <c r="F30" s="279" t="s">
        <v>210</v>
      </c>
      <c r="G30" s="278">
        <v>101745</v>
      </c>
      <c r="H30" s="279"/>
      <c r="I30" s="277"/>
      <c r="J30" s="278"/>
      <c r="K30" s="277" t="s">
        <v>210</v>
      </c>
      <c r="L30" s="280">
        <f t="shared" si="0"/>
        <v>101745</v>
      </c>
      <c r="M30" s="279"/>
      <c r="N30" s="279"/>
      <c r="O30" s="279"/>
      <c r="P30" s="279"/>
      <c r="Q30" s="279"/>
      <c r="R30" s="279"/>
      <c r="S30" s="279"/>
      <c r="T30" s="279"/>
      <c r="U30" s="279"/>
    </row>
    <row r="31" spans="1:21" s="285" customFormat="1" ht="22.5">
      <c r="A31" s="279" t="s">
        <v>211</v>
      </c>
      <c r="B31" s="277" t="s">
        <v>212</v>
      </c>
      <c r="C31" s="309">
        <v>0.59160000000000001</v>
      </c>
      <c r="D31" s="278">
        <v>136600</v>
      </c>
      <c r="E31" s="279"/>
      <c r="F31" s="279"/>
      <c r="G31" s="278"/>
      <c r="H31" s="279"/>
      <c r="I31" s="277"/>
      <c r="J31" s="278"/>
      <c r="K31" s="277" t="s">
        <v>213</v>
      </c>
      <c r="L31" s="280">
        <f t="shared" si="0"/>
        <v>136600</v>
      </c>
      <c r="M31" s="279"/>
      <c r="N31" s="279"/>
      <c r="O31" s="279"/>
      <c r="P31" s="279"/>
      <c r="Q31" s="279"/>
      <c r="R31" s="279"/>
      <c r="S31" s="279"/>
      <c r="T31" s="279"/>
      <c r="U31" s="279"/>
    </row>
    <row r="32" spans="1:21" s="285" customFormat="1" ht="22.5">
      <c r="A32" s="279" t="s">
        <v>214</v>
      </c>
      <c r="B32" s="277" t="s">
        <v>215</v>
      </c>
      <c r="C32" s="309">
        <v>2.5999999999999999E-2</v>
      </c>
      <c r="D32" s="278">
        <v>10000</v>
      </c>
      <c r="E32" s="279"/>
      <c r="F32" s="279"/>
      <c r="G32" s="278"/>
      <c r="H32" s="279"/>
      <c r="I32" s="277"/>
      <c r="J32" s="278"/>
      <c r="K32" s="277" t="s">
        <v>216</v>
      </c>
      <c r="L32" s="280">
        <f t="shared" si="0"/>
        <v>10000</v>
      </c>
      <c r="M32" s="279"/>
      <c r="N32" s="279"/>
      <c r="O32" s="279"/>
      <c r="P32" s="279"/>
      <c r="Q32" s="279"/>
      <c r="R32" s="279"/>
      <c r="S32" s="279"/>
      <c r="T32" s="279"/>
      <c r="U32" s="279"/>
    </row>
    <row r="33" spans="1:21" s="285" customFormat="1" ht="11.25">
      <c r="A33" s="279" t="s">
        <v>217</v>
      </c>
      <c r="B33" s="277" t="s">
        <v>218</v>
      </c>
      <c r="C33" s="309">
        <v>2.1100000000000001E-2</v>
      </c>
      <c r="D33" s="278">
        <v>3840</v>
      </c>
      <c r="E33" s="279"/>
      <c r="F33" s="279"/>
      <c r="G33" s="278"/>
      <c r="H33" s="279"/>
      <c r="I33" s="277"/>
      <c r="J33" s="278"/>
      <c r="K33" s="277" t="s">
        <v>219</v>
      </c>
      <c r="L33" s="280">
        <f t="shared" si="0"/>
        <v>3840</v>
      </c>
      <c r="M33" s="279"/>
      <c r="N33" s="279"/>
      <c r="O33" s="279"/>
      <c r="P33" s="279"/>
      <c r="Q33" s="279"/>
      <c r="R33" s="279"/>
      <c r="S33" s="279"/>
      <c r="T33" s="279"/>
      <c r="U33" s="279"/>
    </row>
    <row r="34" spans="1:21" s="285" customFormat="1" ht="11.25">
      <c r="A34" s="279" t="s">
        <v>217</v>
      </c>
      <c r="B34" s="277" t="s">
        <v>220</v>
      </c>
      <c r="C34" s="309">
        <v>0.31169999999999998</v>
      </c>
      <c r="D34" s="278">
        <v>62300</v>
      </c>
      <c r="E34" s="279"/>
      <c r="F34" s="279"/>
      <c r="G34" s="278"/>
      <c r="H34" s="279" t="s">
        <v>221</v>
      </c>
      <c r="I34" s="277"/>
      <c r="J34" s="278"/>
      <c r="K34" s="277" t="s">
        <v>222</v>
      </c>
      <c r="L34" s="280">
        <f t="shared" si="0"/>
        <v>62300</v>
      </c>
      <c r="M34" s="279"/>
      <c r="N34" s="279"/>
      <c r="O34" s="279"/>
      <c r="P34" s="279"/>
      <c r="Q34" s="279"/>
      <c r="R34" s="279"/>
      <c r="S34" s="279"/>
      <c r="T34" s="279"/>
      <c r="U34" s="279"/>
    </row>
    <row r="35" spans="1:21" s="285" customFormat="1" ht="11.25">
      <c r="A35" s="279" t="s">
        <v>223</v>
      </c>
      <c r="B35" s="279"/>
      <c r="C35" s="309"/>
      <c r="D35" s="278"/>
      <c r="E35" s="279"/>
      <c r="F35" s="277"/>
      <c r="G35" s="278"/>
      <c r="H35" s="279" t="s">
        <v>224</v>
      </c>
      <c r="I35" s="277"/>
      <c r="J35" s="278"/>
      <c r="K35" s="277" t="s">
        <v>225</v>
      </c>
      <c r="L35" s="280">
        <f t="shared" si="0"/>
        <v>0</v>
      </c>
      <c r="M35" s="279"/>
      <c r="N35" s="279"/>
      <c r="O35" s="279"/>
      <c r="P35" s="279"/>
      <c r="Q35" s="279"/>
      <c r="R35" s="279"/>
      <c r="S35" s="279"/>
      <c r="T35" s="279"/>
      <c r="U35" s="279"/>
    </row>
    <row r="36" spans="1:21" s="285" customFormat="1" ht="22.5">
      <c r="A36" s="279"/>
      <c r="B36" s="277" t="s">
        <v>226</v>
      </c>
      <c r="C36" s="309">
        <v>1.0576000000000001</v>
      </c>
      <c r="D36" s="278">
        <v>423100</v>
      </c>
      <c r="E36" s="279"/>
      <c r="F36" s="279"/>
      <c r="G36" s="278"/>
      <c r="H36" s="279"/>
      <c r="I36" s="277"/>
      <c r="J36" s="278"/>
      <c r="K36" s="277"/>
      <c r="L36" s="280">
        <f t="shared" si="0"/>
        <v>423100</v>
      </c>
      <c r="M36" s="279"/>
      <c r="N36" s="279"/>
      <c r="O36" s="279"/>
      <c r="P36" s="279"/>
      <c r="Q36" s="279"/>
      <c r="R36" s="279"/>
      <c r="S36" s="279"/>
      <c r="T36" s="279"/>
      <c r="U36" s="279"/>
    </row>
    <row r="37" spans="1:21" s="285" customFormat="1" ht="11.25">
      <c r="A37" s="279" t="s">
        <v>227</v>
      </c>
      <c r="B37" s="277" t="s">
        <v>228</v>
      </c>
      <c r="C37" s="309"/>
      <c r="D37" s="278"/>
      <c r="E37" s="279"/>
      <c r="F37" s="279"/>
      <c r="G37" s="278"/>
      <c r="H37" s="279"/>
      <c r="I37" s="277"/>
      <c r="J37" s="278"/>
      <c r="K37" s="277" t="s">
        <v>229</v>
      </c>
      <c r="L37" s="280">
        <f t="shared" si="0"/>
        <v>0</v>
      </c>
      <c r="M37" s="279"/>
      <c r="N37" s="279"/>
      <c r="O37" s="279"/>
      <c r="P37" s="279"/>
      <c r="Q37" s="279"/>
      <c r="R37" s="279"/>
      <c r="S37" s="279"/>
      <c r="T37" s="279"/>
      <c r="U37" s="279"/>
    </row>
    <row r="38" spans="1:21" s="285" customFormat="1" ht="11.25">
      <c r="A38" s="279"/>
      <c r="B38" s="277" t="s">
        <v>230</v>
      </c>
      <c r="C38" s="309"/>
      <c r="D38" s="278"/>
      <c r="E38" s="279"/>
      <c r="F38" s="279"/>
      <c r="G38" s="278"/>
      <c r="H38" s="279"/>
      <c r="I38" s="277"/>
      <c r="J38" s="278"/>
      <c r="K38" s="277" t="s">
        <v>231</v>
      </c>
      <c r="L38" s="280">
        <f t="shared" si="0"/>
        <v>0</v>
      </c>
      <c r="M38" s="279"/>
      <c r="N38" s="279"/>
      <c r="O38" s="279"/>
      <c r="P38" s="279"/>
      <c r="Q38" s="279"/>
      <c r="R38" s="279"/>
      <c r="S38" s="279"/>
      <c r="T38" s="279"/>
      <c r="U38" s="279"/>
    </row>
    <row r="39" spans="1:21" s="285" customFormat="1" ht="11.25">
      <c r="A39" s="279"/>
      <c r="B39" s="277" t="s">
        <v>232</v>
      </c>
      <c r="C39" s="309"/>
      <c r="D39" s="278"/>
      <c r="E39" s="279"/>
      <c r="F39" s="279"/>
      <c r="G39" s="278"/>
      <c r="H39" s="279"/>
      <c r="I39" s="277"/>
      <c r="J39" s="278"/>
      <c r="K39" s="277" t="s">
        <v>164</v>
      </c>
      <c r="L39" s="280">
        <f t="shared" si="0"/>
        <v>0</v>
      </c>
      <c r="M39" s="279"/>
      <c r="N39" s="279"/>
      <c r="O39" s="279"/>
      <c r="P39" s="279"/>
      <c r="Q39" s="279"/>
      <c r="R39" s="279"/>
      <c r="S39" s="279"/>
      <c r="T39" s="279"/>
      <c r="U39" s="279"/>
    </row>
    <row r="40" spans="1:21" s="285" customFormat="1" ht="11.25">
      <c r="A40" s="279"/>
      <c r="B40" s="277" t="s">
        <v>233</v>
      </c>
      <c r="C40" s="309"/>
      <c r="D40" s="278"/>
      <c r="E40" s="279"/>
      <c r="F40" s="279"/>
      <c r="G40" s="278"/>
      <c r="H40" s="279"/>
      <c r="I40" s="277"/>
      <c r="J40" s="278"/>
      <c r="K40" s="277" t="s">
        <v>234</v>
      </c>
      <c r="L40" s="280">
        <f t="shared" si="0"/>
        <v>0</v>
      </c>
      <c r="M40" s="279"/>
      <c r="N40" s="279"/>
      <c r="O40" s="279"/>
      <c r="P40" s="279"/>
      <c r="Q40" s="279"/>
      <c r="R40" s="279"/>
      <c r="S40" s="279"/>
      <c r="T40" s="279"/>
      <c r="U40" s="279"/>
    </row>
    <row r="41" spans="1:21" s="285" customFormat="1" ht="11.25">
      <c r="A41" s="279"/>
      <c r="B41" s="277" t="s">
        <v>235</v>
      </c>
      <c r="C41" s="309"/>
      <c r="D41" s="278"/>
      <c r="E41" s="279"/>
      <c r="F41" s="279"/>
      <c r="G41" s="278"/>
      <c r="H41" s="279"/>
      <c r="I41" s="277"/>
      <c r="J41" s="278"/>
      <c r="K41" s="277" t="s">
        <v>236</v>
      </c>
      <c r="L41" s="280">
        <f t="shared" si="0"/>
        <v>0</v>
      </c>
      <c r="M41" s="279"/>
      <c r="N41" s="279"/>
      <c r="O41" s="279"/>
      <c r="P41" s="279"/>
      <c r="Q41" s="279"/>
      <c r="R41" s="279"/>
      <c r="S41" s="279"/>
      <c r="T41" s="279"/>
      <c r="U41" s="279"/>
    </row>
    <row r="42" spans="1:21" s="285" customFormat="1" ht="11.25">
      <c r="A42" s="279"/>
      <c r="B42" s="277" t="s">
        <v>237</v>
      </c>
      <c r="C42" s="309"/>
      <c r="D42" s="278"/>
      <c r="E42" s="279"/>
      <c r="F42" s="279"/>
      <c r="G42" s="278"/>
      <c r="H42" s="279"/>
      <c r="I42" s="277"/>
      <c r="J42" s="278"/>
      <c r="K42" s="277" t="s">
        <v>238</v>
      </c>
      <c r="L42" s="280">
        <f t="shared" si="0"/>
        <v>0</v>
      </c>
      <c r="M42" s="279"/>
      <c r="N42" s="279"/>
      <c r="O42" s="279"/>
      <c r="P42" s="279"/>
      <c r="Q42" s="279"/>
      <c r="R42" s="279"/>
      <c r="S42" s="279"/>
      <c r="T42" s="279"/>
      <c r="U42" s="279"/>
    </row>
    <row r="43" spans="1:21" s="285" customFormat="1" ht="11.25">
      <c r="A43" s="279"/>
      <c r="B43" s="277" t="s">
        <v>239</v>
      </c>
      <c r="C43" s="309"/>
      <c r="D43" s="278"/>
      <c r="E43" s="279"/>
      <c r="F43" s="279"/>
      <c r="G43" s="278"/>
      <c r="H43" s="279"/>
      <c r="I43" s="277"/>
      <c r="J43" s="278"/>
      <c r="K43" s="277" t="s">
        <v>240</v>
      </c>
      <c r="L43" s="280">
        <f t="shared" si="0"/>
        <v>0</v>
      </c>
      <c r="M43" s="279"/>
      <c r="N43" s="279"/>
      <c r="O43" s="279"/>
      <c r="P43" s="279"/>
      <c r="Q43" s="279"/>
      <c r="R43" s="279"/>
      <c r="S43" s="279"/>
      <c r="T43" s="279"/>
      <c r="U43" s="279"/>
    </row>
    <row r="44" spans="1:21" s="285" customFormat="1" ht="11.25">
      <c r="A44" s="279"/>
      <c r="B44" s="277" t="s">
        <v>241</v>
      </c>
      <c r="C44" s="309"/>
      <c r="D44" s="278"/>
      <c r="E44" s="279"/>
      <c r="F44" s="279"/>
      <c r="G44" s="278"/>
      <c r="H44" s="279"/>
      <c r="I44" s="277"/>
      <c r="J44" s="278"/>
      <c r="K44" s="277" t="s">
        <v>242</v>
      </c>
      <c r="L44" s="280">
        <f t="shared" si="0"/>
        <v>0</v>
      </c>
      <c r="M44" s="279"/>
      <c r="N44" s="279"/>
      <c r="O44" s="279"/>
      <c r="P44" s="279"/>
      <c r="Q44" s="279"/>
      <c r="R44" s="279"/>
      <c r="S44" s="279"/>
      <c r="T44" s="279"/>
      <c r="U44" s="279"/>
    </row>
    <row r="45" spans="1:21" s="285" customFormat="1" ht="11.25">
      <c r="A45" s="279"/>
      <c r="B45" s="277" t="s">
        <v>243</v>
      </c>
      <c r="C45" s="309"/>
      <c r="D45" s="278"/>
      <c r="E45" s="279"/>
      <c r="F45" s="279"/>
      <c r="G45" s="278"/>
      <c r="H45" s="279"/>
      <c r="I45" s="277"/>
      <c r="J45" s="278"/>
      <c r="K45" s="277" t="s">
        <v>244</v>
      </c>
      <c r="L45" s="280">
        <f t="shared" si="0"/>
        <v>0</v>
      </c>
      <c r="M45" s="279"/>
      <c r="N45" s="279"/>
      <c r="O45" s="279"/>
      <c r="P45" s="279"/>
      <c r="Q45" s="279"/>
      <c r="R45" s="279"/>
      <c r="S45" s="279"/>
      <c r="T45" s="279"/>
      <c r="U45" s="279"/>
    </row>
    <row r="46" spans="1:21" s="285" customFormat="1" ht="11.25">
      <c r="A46" s="279"/>
      <c r="B46" s="277" t="s">
        <v>245</v>
      </c>
      <c r="C46" s="309"/>
      <c r="D46" s="278"/>
      <c r="E46" s="279"/>
      <c r="F46" s="279"/>
      <c r="G46" s="278"/>
      <c r="H46" s="279"/>
      <c r="I46" s="277"/>
      <c r="J46" s="278"/>
      <c r="K46" s="277" t="s">
        <v>246</v>
      </c>
      <c r="L46" s="280">
        <f t="shared" si="0"/>
        <v>0</v>
      </c>
      <c r="M46" s="279"/>
      <c r="N46" s="279"/>
      <c r="O46" s="279"/>
      <c r="P46" s="279"/>
      <c r="Q46" s="279"/>
      <c r="R46" s="279"/>
      <c r="S46" s="279"/>
      <c r="T46" s="279"/>
      <c r="U46" s="279"/>
    </row>
    <row r="47" spans="1:21" s="285" customFormat="1" ht="11.25">
      <c r="A47" s="279"/>
      <c r="B47" s="277" t="s">
        <v>247</v>
      </c>
      <c r="C47" s="309"/>
      <c r="D47" s="278"/>
      <c r="E47" s="279"/>
      <c r="F47" s="279"/>
      <c r="G47" s="278"/>
      <c r="H47" s="279"/>
      <c r="I47" s="277"/>
      <c r="J47" s="278"/>
      <c r="K47" s="277" t="s">
        <v>248</v>
      </c>
      <c r="L47" s="280">
        <f t="shared" si="0"/>
        <v>0</v>
      </c>
      <c r="M47" s="279"/>
      <c r="N47" s="279"/>
      <c r="O47" s="279"/>
      <c r="P47" s="279"/>
      <c r="Q47" s="279"/>
      <c r="R47" s="279"/>
      <c r="S47" s="279"/>
      <c r="T47" s="279"/>
      <c r="U47" s="279"/>
    </row>
    <row r="48" spans="1:21" s="285" customFormat="1" ht="11.25">
      <c r="A48" s="279" t="s">
        <v>249</v>
      </c>
      <c r="B48" s="277" t="s">
        <v>250</v>
      </c>
      <c r="C48" s="309"/>
      <c r="D48" s="278"/>
      <c r="E48" s="279"/>
      <c r="F48" s="279"/>
      <c r="G48" s="278"/>
      <c r="H48" s="279"/>
      <c r="I48" s="277"/>
      <c r="J48" s="278"/>
      <c r="K48" s="277" t="s">
        <v>251</v>
      </c>
      <c r="L48" s="280">
        <f t="shared" si="0"/>
        <v>0</v>
      </c>
      <c r="M48" s="279"/>
      <c r="N48" s="279"/>
      <c r="O48" s="279"/>
      <c r="P48" s="279"/>
      <c r="Q48" s="279"/>
      <c r="R48" s="279"/>
      <c r="S48" s="279"/>
      <c r="T48" s="279"/>
      <c r="U48" s="279"/>
    </row>
    <row r="49" spans="1:25" s="285" customFormat="1" ht="11.25">
      <c r="A49" s="279"/>
      <c r="B49" s="277" t="s">
        <v>252</v>
      </c>
      <c r="C49" s="309"/>
      <c r="D49" s="278"/>
      <c r="E49" s="279"/>
      <c r="F49" s="279"/>
      <c r="G49" s="278"/>
      <c r="H49" s="279"/>
      <c r="I49" s="277"/>
      <c r="J49" s="278"/>
      <c r="K49" s="277" t="s">
        <v>253</v>
      </c>
      <c r="L49" s="280">
        <f t="shared" si="0"/>
        <v>0</v>
      </c>
      <c r="M49" s="279"/>
      <c r="N49" s="279"/>
      <c r="O49" s="279"/>
      <c r="P49" s="279"/>
      <c r="Q49" s="279"/>
      <c r="R49" s="279"/>
      <c r="S49" s="279"/>
      <c r="T49" s="279"/>
      <c r="U49" s="279"/>
    </row>
    <row r="50" spans="1:25" s="285" customFormat="1" ht="11.25">
      <c r="A50" s="279"/>
      <c r="B50" s="277" t="s">
        <v>254</v>
      </c>
      <c r="C50" s="309"/>
      <c r="D50" s="278"/>
      <c r="E50" s="279"/>
      <c r="F50" s="279"/>
      <c r="G50" s="278"/>
      <c r="H50" s="279"/>
      <c r="I50" s="277"/>
      <c r="J50" s="278"/>
      <c r="K50" s="277" t="s">
        <v>255</v>
      </c>
      <c r="L50" s="280">
        <f t="shared" si="0"/>
        <v>0</v>
      </c>
      <c r="M50" s="279"/>
      <c r="N50" s="279"/>
      <c r="O50" s="279"/>
      <c r="P50" s="279"/>
      <c r="Q50" s="279"/>
      <c r="R50" s="279"/>
      <c r="S50" s="279"/>
      <c r="T50" s="279"/>
      <c r="U50" s="279"/>
    </row>
    <row r="51" spans="1:25" s="285" customFormat="1" ht="11.25">
      <c r="A51" s="279"/>
      <c r="B51" s="277" t="s">
        <v>256</v>
      </c>
      <c r="C51" s="309"/>
      <c r="D51" s="278"/>
      <c r="E51" s="279"/>
      <c r="F51" s="279"/>
      <c r="G51" s="278"/>
      <c r="H51" s="279"/>
      <c r="I51" s="277"/>
      <c r="J51" s="278"/>
      <c r="K51" s="277" t="s">
        <v>257</v>
      </c>
      <c r="L51" s="280">
        <f t="shared" si="0"/>
        <v>0</v>
      </c>
      <c r="M51" s="279"/>
      <c r="N51" s="279"/>
      <c r="O51" s="279"/>
      <c r="P51" s="279"/>
      <c r="Q51" s="279"/>
      <c r="R51" s="279"/>
      <c r="S51" s="279"/>
      <c r="T51" s="279"/>
      <c r="U51" s="279"/>
    </row>
    <row r="52" spans="1:25" s="285" customFormat="1" ht="11.25">
      <c r="A52" s="279"/>
      <c r="B52" s="277" t="s">
        <v>258</v>
      </c>
      <c r="C52" s="309"/>
      <c r="D52" s="278"/>
      <c r="E52" s="279"/>
      <c r="F52" s="279"/>
      <c r="G52" s="278"/>
      <c r="H52" s="279"/>
      <c r="I52" s="277"/>
      <c r="J52" s="278"/>
      <c r="K52" s="277" t="s">
        <v>259</v>
      </c>
      <c r="L52" s="280">
        <f t="shared" si="0"/>
        <v>0</v>
      </c>
      <c r="M52" s="279"/>
      <c r="N52" s="279"/>
      <c r="O52" s="279"/>
      <c r="P52" s="279"/>
      <c r="Q52" s="279"/>
      <c r="R52" s="279"/>
      <c r="S52" s="279"/>
      <c r="T52" s="279"/>
      <c r="U52" s="279"/>
    </row>
    <row r="53" spans="1:25" s="285" customFormat="1" ht="22.5">
      <c r="A53" s="279" t="s">
        <v>260</v>
      </c>
      <c r="B53" s="277" t="s">
        <v>261</v>
      </c>
      <c r="C53" s="309">
        <v>1.0755999999999999</v>
      </c>
      <c r="D53" s="278">
        <v>376400</v>
      </c>
      <c r="E53" s="279"/>
      <c r="F53" s="279"/>
      <c r="G53" s="278"/>
      <c r="H53" s="279"/>
      <c r="I53" s="277"/>
      <c r="J53" s="278"/>
      <c r="K53" s="277" t="s">
        <v>262</v>
      </c>
      <c r="L53" s="280">
        <f t="shared" si="0"/>
        <v>376400</v>
      </c>
      <c r="M53" s="279"/>
      <c r="N53" s="279"/>
      <c r="O53" s="279"/>
      <c r="P53" s="279"/>
      <c r="Q53" s="279"/>
      <c r="R53" s="279"/>
      <c r="S53" s="279"/>
      <c r="T53" s="279"/>
      <c r="U53" s="279"/>
    </row>
    <row r="54" spans="1:25" s="285" customFormat="1" ht="45">
      <c r="A54" s="279" t="s">
        <v>263</v>
      </c>
      <c r="B54" s="291" t="s">
        <v>264</v>
      </c>
      <c r="C54" s="309">
        <v>0.94110000000000005</v>
      </c>
      <c r="D54" s="278">
        <v>55900</v>
      </c>
      <c r="E54" s="279"/>
      <c r="F54" s="279"/>
      <c r="G54" s="278"/>
      <c r="H54" s="279"/>
      <c r="I54" s="277"/>
      <c r="J54" s="278"/>
      <c r="K54" s="277" t="s">
        <v>265</v>
      </c>
      <c r="L54" s="280">
        <f t="shared" si="0"/>
        <v>55900</v>
      </c>
      <c r="M54" s="279"/>
      <c r="N54" s="279"/>
      <c r="O54" s="279"/>
      <c r="P54" s="279"/>
      <c r="Q54" s="279"/>
      <c r="R54" s="279"/>
      <c r="S54" s="279"/>
      <c r="T54" s="279"/>
      <c r="U54" s="279"/>
    </row>
    <row r="55" spans="1:25" s="285" customFormat="1" ht="33.75">
      <c r="A55" s="279" t="s">
        <v>266</v>
      </c>
      <c r="B55" s="291" t="s">
        <v>267</v>
      </c>
      <c r="C55" s="309">
        <v>0.48980000000000001</v>
      </c>
      <c r="D55" s="278">
        <v>64900</v>
      </c>
      <c r="E55" s="279"/>
      <c r="F55" s="292"/>
      <c r="G55" s="293"/>
      <c r="H55" s="279"/>
      <c r="I55" s="288"/>
      <c r="J55" s="293"/>
      <c r="K55" s="277" t="s">
        <v>268</v>
      </c>
      <c r="L55" s="280">
        <f t="shared" si="0"/>
        <v>64900</v>
      </c>
      <c r="M55" s="279"/>
      <c r="N55" s="279"/>
      <c r="O55" s="279"/>
      <c r="P55" s="279"/>
      <c r="Q55" s="279"/>
      <c r="R55" s="279"/>
      <c r="S55" s="279"/>
      <c r="T55" s="279"/>
      <c r="U55" s="279"/>
    </row>
    <row r="56" spans="1:25" s="285" customFormat="1" ht="11.25">
      <c r="A56" s="279" t="s">
        <v>269</v>
      </c>
      <c r="B56" s="277" t="s">
        <v>270</v>
      </c>
      <c r="C56" s="309"/>
      <c r="D56" s="278"/>
      <c r="E56" s="279"/>
      <c r="F56" s="279" t="s">
        <v>271</v>
      </c>
      <c r="G56" s="278"/>
      <c r="H56" s="280" t="s">
        <v>272</v>
      </c>
      <c r="I56" s="277"/>
      <c r="J56" s="278"/>
      <c r="K56" s="277" t="s">
        <v>271</v>
      </c>
      <c r="L56" s="280">
        <f t="shared" si="0"/>
        <v>0</v>
      </c>
      <c r="M56" s="279"/>
      <c r="N56" s="279"/>
      <c r="O56" s="279"/>
      <c r="P56" s="279"/>
      <c r="Q56" s="279"/>
      <c r="R56" s="279"/>
      <c r="S56" s="279"/>
      <c r="T56" s="279"/>
      <c r="U56" s="279"/>
    </row>
    <row r="57" spans="1:25" s="285" customFormat="1" ht="11.25">
      <c r="A57" s="279" t="s">
        <v>273</v>
      </c>
      <c r="B57" s="277" t="s">
        <v>274</v>
      </c>
      <c r="C57" s="309"/>
      <c r="D57" s="278"/>
      <c r="E57" s="279"/>
      <c r="F57" s="279" t="s">
        <v>275</v>
      </c>
      <c r="G57" s="278"/>
      <c r="H57" s="280" t="s">
        <v>272</v>
      </c>
      <c r="I57" s="277"/>
      <c r="J57" s="278"/>
      <c r="K57" s="277" t="s">
        <v>275</v>
      </c>
      <c r="L57" s="280">
        <f t="shared" si="0"/>
        <v>0</v>
      </c>
      <c r="M57" s="279"/>
      <c r="N57" s="279"/>
      <c r="O57" s="279"/>
      <c r="P57" s="279"/>
      <c r="Q57" s="287"/>
      <c r="R57" s="287"/>
      <c r="S57" s="287"/>
      <c r="T57" s="287"/>
      <c r="U57" s="287"/>
    </row>
    <row r="58" spans="1:25" s="285" customFormat="1" ht="11.25">
      <c r="A58" s="279" t="s">
        <v>276</v>
      </c>
      <c r="B58" s="277" t="s">
        <v>277</v>
      </c>
      <c r="C58" s="309"/>
      <c r="D58" s="278"/>
      <c r="E58" s="279"/>
      <c r="F58" s="279" t="s">
        <v>278</v>
      </c>
      <c r="G58" s="278"/>
      <c r="H58" s="280" t="s">
        <v>272</v>
      </c>
      <c r="I58" s="277"/>
      <c r="J58" s="278"/>
      <c r="K58" s="277" t="s">
        <v>278</v>
      </c>
      <c r="L58" s="280">
        <f t="shared" si="0"/>
        <v>0</v>
      </c>
      <c r="M58" s="279"/>
      <c r="N58" s="279"/>
      <c r="O58" s="279"/>
      <c r="P58" s="279"/>
      <c r="Q58" s="279"/>
      <c r="R58" s="279"/>
      <c r="S58" s="279"/>
      <c r="T58" s="279"/>
      <c r="U58" s="279"/>
      <c r="V58" s="279"/>
      <c r="W58" s="279"/>
      <c r="X58" s="279"/>
      <c r="Y58" s="279"/>
    </row>
    <row r="59" spans="1:25" s="285" customFormat="1" ht="11.25">
      <c r="A59" s="279" t="s">
        <v>279</v>
      </c>
      <c r="B59" s="277" t="s">
        <v>280</v>
      </c>
      <c r="C59" s="309"/>
      <c r="D59" s="278"/>
      <c r="E59" s="279"/>
      <c r="F59" s="279" t="s">
        <v>281</v>
      </c>
      <c r="G59" s="278"/>
      <c r="H59" s="280" t="s">
        <v>272</v>
      </c>
      <c r="I59" s="277"/>
      <c r="J59" s="278"/>
      <c r="K59" s="277" t="s">
        <v>281</v>
      </c>
      <c r="L59" s="280">
        <f t="shared" si="0"/>
        <v>0</v>
      </c>
      <c r="M59" s="279"/>
      <c r="N59" s="279"/>
      <c r="O59" s="279"/>
      <c r="P59" s="279"/>
      <c r="Q59" s="279"/>
      <c r="R59" s="279"/>
      <c r="S59" s="279"/>
      <c r="T59" s="279"/>
      <c r="U59" s="279"/>
      <c r="V59" s="279"/>
      <c r="W59" s="279"/>
      <c r="X59" s="279"/>
      <c r="Y59" s="279"/>
    </row>
    <row r="60" spans="1:25" s="285" customFormat="1" ht="11.25">
      <c r="A60" s="279" t="s">
        <v>282</v>
      </c>
      <c r="B60" s="277" t="s">
        <v>283</v>
      </c>
      <c r="C60" s="309"/>
      <c r="D60" s="278"/>
      <c r="E60" s="279"/>
      <c r="F60" s="279" t="s">
        <v>284</v>
      </c>
      <c r="G60" s="278">
        <v>42050</v>
      </c>
      <c r="H60" s="279"/>
      <c r="I60" s="288"/>
      <c r="J60" s="293"/>
      <c r="K60" s="277" t="s">
        <v>284</v>
      </c>
      <c r="L60" s="280">
        <f t="shared" si="0"/>
        <v>42050</v>
      </c>
      <c r="M60" s="279"/>
      <c r="N60" s="279"/>
      <c r="O60" s="279"/>
      <c r="P60" s="279"/>
      <c r="Q60" s="279"/>
      <c r="R60" s="279"/>
      <c r="S60" s="279"/>
      <c r="T60" s="279"/>
      <c r="U60" s="279"/>
      <c r="V60" s="279"/>
      <c r="W60" s="279"/>
      <c r="X60" s="279"/>
      <c r="Y60" s="279"/>
    </row>
    <row r="61" spans="1:25" s="285" customFormat="1" ht="11.25">
      <c r="A61" s="279" t="s">
        <v>285</v>
      </c>
      <c r="B61" s="277" t="s">
        <v>286</v>
      </c>
      <c r="C61" s="308"/>
      <c r="D61" s="293"/>
      <c r="E61" s="279"/>
      <c r="F61" s="279" t="s">
        <v>287</v>
      </c>
      <c r="G61" s="278"/>
      <c r="H61" s="280" t="s">
        <v>272</v>
      </c>
      <c r="I61" s="277"/>
      <c r="J61" s="278"/>
      <c r="K61" s="277" t="s">
        <v>287</v>
      </c>
      <c r="L61" s="280">
        <f t="shared" si="0"/>
        <v>0</v>
      </c>
      <c r="M61" s="279"/>
      <c r="N61" s="279"/>
      <c r="O61" s="279"/>
      <c r="P61" s="279"/>
      <c r="Q61" s="279"/>
      <c r="R61" s="279"/>
      <c r="S61" s="279"/>
      <c r="T61" s="279"/>
      <c r="U61" s="279"/>
      <c r="V61" s="279"/>
      <c r="W61" s="279"/>
      <c r="X61" s="279"/>
      <c r="Y61" s="279"/>
    </row>
    <row r="62" spans="1:25" s="285" customFormat="1" ht="11.25">
      <c r="A62" s="279" t="s">
        <v>288</v>
      </c>
      <c r="B62" s="277" t="s">
        <v>289</v>
      </c>
      <c r="C62" s="309"/>
      <c r="D62" s="278"/>
      <c r="E62" s="279"/>
      <c r="F62" s="279" t="s">
        <v>290</v>
      </c>
      <c r="G62" s="278">
        <v>41200</v>
      </c>
      <c r="H62" s="279" t="s">
        <v>77</v>
      </c>
      <c r="I62" s="277" t="s">
        <v>290</v>
      </c>
      <c r="J62" s="278">
        <v>41200</v>
      </c>
      <c r="K62" s="277"/>
      <c r="L62" s="280">
        <f t="shared" si="0"/>
        <v>0</v>
      </c>
      <c r="M62" s="279"/>
      <c r="N62" s="279"/>
      <c r="O62" s="279"/>
      <c r="P62" s="279"/>
      <c r="Q62" s="279"/>
      <c r="R62" s="279"/>
      <c r="S62" s="279"/>
      <c r="T62" s="279"/>
      <c r="U62" s="279"/>
      <c r="V62" s="279"/>
      <c r="W62" s="279"/>
      <c r="X62" s="279"/>
      <c r="Y62" s="279"/>
    </row>
    <row r="63" spans="1:25" s="285" customFormat="1" ht="11.25">
      <c r="A63" s="279" t="s">
        <v>291</v>
      </c>
      <c r="B63" s="277" t="s">
        <v>292</v>
      </c>
      <c r="C63" s="309"/>
      <c r="D63" s="278"/>
      <c r="E63" s="279"/>
      <c r="F63" s="279" t="s">
        <v>293</v>
      </c>
      <c r="G63" s="278">
        <v>18680</v>
      </c>
      <c r="H63" s="279" t="s">
        <v>77</v>
      </c>
      <c r="I63" s="277" t="s">
        <v>293</v>
      </c>
      <c r="J63" s="278">
        <v>18680</v>
      </c>
      <c r="K63" s="277"/>
      <c r="L63" s="280">
        <f t="shared" si="0"/>
        <v>0</v>
      </c>
      <c r="M63" s="279"/>
      <c r="N63" s="279"/>
      <c r="O63" s="279"/>
      <c r="P63" s="279"/>
      <c r="Q63" s="279"/>
      <c r="R63" s="279"/>
      <c r="S63" s="279"/>
      <c r="T63" s="279"/>
      <c r="U63" s="279"/>
      <c r="V63" s="279"/>
      <c r="W63" s="279"/>
      <c r="X63" s="279"/>
      <c r="Y63" s="279"/>
    </row>
    <row r="64" spans="1:25" s="285" customFormat="1" ht="11.25">
      <c r="A64" s="279" t="s">
        <v>294</v>
      </c>
      <c r="B64" s="277" t="s">
        <v>295</v>
      </c>
      <c r="C64" s="309"/>
      <c r="D64" s="278"/>
      <c r="E64" s="279"/>
      <c r="F64" s="279" t="s">
        <v>296</v>
      </c>
      <c r="G64" s="278">
        <v>14500</v>
      </c>
      <c r="H64" s="279"/>
      <c r="I64" s="277"/>
      <c r="J64" s="278"/>
      <c r="K64" s="277" t="s">
        <v>296</v>
      </c>
      <c r="L64" s="280">
        <f t="shared" si="0"/>
        <v>14500</v>
      </c>
      <c r="M64" s="279"/>
      <c r="N64" s="279"/>
      <c r="O64" s="279"/>
      <c r="P64" s="279"/>
      <c r="Q64" s="279"/>
      <c r="R64" s="279"/>
      <c r="S64" s="279"/>
      <c r="T64" s="279"/>
      <c r="U64" s="279"/>
      <c r="V64" s="279"/>
      <c r="W64" s="279"/>
      <c r="X64" s="279"/>
      <c r="Y64" s="279"/>
    </row>
    <row r="65" spans="1:25" s="285" customFormat="1" ht="11.25">
      <c r="A65" s="279" t="s">
        <v>297</v>
      </c>
      <c r="B65" s="277" t="s">
        <v>298</v>
      </c>
      <c r="C65" s="309"/>
      <c r="D65" s="278"/>
      <c r="E65" s="279"/>
      <c r="F65" s="279" t="s">
        <v>299</v>
      </c>
      <c r="G65" s="278">
        <v>13200</v>
      </c>
      <c r="H65" s="279"/>
      <c r="I65" s="277"/>
      <c r="J65" s="278"/>
      <c r="K65" s="277" t="s">
        <v>299</v>
      </c>
      <c r="L65" s="280">
        <f t="shared" si="0"/>
        <v>13200</v>
      </c>
      <c r="M65" s="279"/>
      <c r="N65" s="279"/>
      <c r="O65" s="279"/>
      <c r="P65" s="279"/>
      <c r="Q65" s="279"/>
      <c r="R65" s="279"/>
      <c r="S65" s="279"/>
      <c r="T65" s="279"/>
      <c r="U65" s="279"/>
      <c r="V65" s="279"/>
      <c r="W65" s="279"/>
      <c r="X65" s="279"/>
      <c r="Y65" s="279"/>
    </row>
    <row r="66" spans="1:25" s="285" customFormat="1" ht="11.25">
      <c r="A66" s="279" t="s">
        <v>300</v>
      </c>
      <c r="B66" s="277" t="s">
        <v>301</v>
      </c>
      <c r="C66" s="309"/>
      <c r="D66" s="278"/>
      <c r="E66" s="279"/>
      <c r="F66" s="279" t="s">
        <v>302</v>
      </c>
      <c r="G66" s="278"/>
      <c r="H66" s="280" t="s">
        <v>272</v>
      </c>
      <c r="I66" s="277"/>
      <c r="J66" s="278"/>
      <c r="K66" s="277" t="s">
        <v>302</v>
      </c>
      <c r="L66" s="280">
        <f t="shared" si="0"/>
        <v>0</v>
      </c>
      <c r="M66" s="279"/>
      <c r="N66" s="279"/>
      <c r="O66" s="279"/>
      <c r="P66" s="279"/>
      <c r="Q66" s="279"/>
      <c r="R66" s="279"/>
      <c r="S66" s="279"/>
      <c r="T66" s="279"/>
      <c r="U66" s="279"/>
      <c r="V66" s="279"/>
      <c r="W66" s="279"/>
      <c r="X66" s="279"/>
      <c r="Y66" s="279"/>
    </row>
    <row r="67" spans="1:25" s="285" customFormat="1" ht="11.25">
      <c r="A67" s="279" t="s">
        <v>303</v>
      </c>
      <c r="B67" s="277" t="s">
        <v>304</v>
      </c>
      <c r="C67" s="309"/>
      <c r="D67" s="278"/>
      <c r="E67" s="279"/>
      <c r="F67" s="279" t="s">
        <v>305</v>
      </c>
      <c r="G67" s="278">
        <v>13300</v>
      </c>
      <c r="H67" s="279"/>
      <c r="I67" s="277"/>
      <c r="J67" s="278"/>
      <c r="K67" s="277" t="s">
        <v>305</v>
      </c>
      <c r="L67" s="280">
        <f t="shared" si="0"/>
        <v>13300</v>
      </c>
      <c r="M67" s="279"/>
      <c r="N67" s="279"/>
      <c r="O67" s="279"/>
      <c r="P67" s="279"/>
      <c r="Q67" s="279"/>
      <c r="R67" s="279"/>
      <c r="S67" s="279"/>
      <c r="T67" s="279"/>
      <c r="U67" s="279"/>
      <c r="V67" s="279"/>
      <c r="W67" s="279"/>
      <c r="X67" s="279"/>
      <c r="Y67" s="279"/>
    </row>
    <row r="68" spans="1:25" s="285" customFormat="1" ht="11.25">
      <c r="A68" s="279" t="s">
        <v>306</v>
      </c>
      <c r="B68" s="277" t="s">
        <v>307</v>
      </c>
      <c r="C68" s="309"/>
      <c r="D68" s="278"/>
      <c r="E68" s="279"/>
      <c r="F68" s="279" t="s">
        <v>296</v>
      </c>
      <c r="G68" s="278">
        <v>13500</v>
      </c>
      <c r="H68" s="279"/>
      <c r="I68" s="277"/>
      <c r="J68" s="278"/>
      <c r="K68" s="277" t="s">
        <v>296</v>
      </c>
      <c r="L68" s="280">
        <f t="shared" si="0"/>
        <v>13500</v>
      </c>
      <c r="M68" s="279"/>
      <c r="N68" s="279"/>
      <c r="O68" s="279"/>
      <c r="P68" s="279"/>
      <c r="Q68" s="279"/>
      <c r="R68" s="279"/>
      <c r="S68" s="279"/>
      <c r="T68" s="279"/>
      <c r="U68" s="279"/>
      <c r="V68" s="279"/>
      <c r="W68" s="279"/>
      <c r="X68" s="279"/>
      <c r="Y68" s="279"/>
    </row>
    <row r="69" spans="1:25" s="285" customFormat="1" ht="11.25">
      <c r="A69" s="279" t="s">
        <v>308</v>
      </c>
      <c r="B69" s="277" t="s">
        <v>309</v>
      </c>
      <c r="C69" s="309"/>
      <c r="D69" s="278"/>
      <c r="E69" s="279"/>
      <c r="F69" s="279" t="s">
        <v>310</v>
      </c>
      <c r="G69" s="278"/>
      <c r="H69" s="279"/>
      <c r="I69" s="277"/>
      <c r="J69" s="278"/>
      <c r="K69" s="277" t="s">
        <v>310</v>
      </c>
      <c r="L69" s="280">
        <f t="shared" si="0"/>
        <v>0</v>
      </c>
      <c r="M69" s="279"/>
      <c r="N69" s="279"/>
      <c r="O69" s="279"/>
      <c r="P69" s="279"/>
      <c r="Q69" s="279"/>
      <c r="R69" s="279"/>
      <c r="S69" s="279"/>
      <c r="T69" s="279"/>
      <c r="U69" s="279"/>
      <c r="V69" s="279"/>
      <c r="W69" s="279"/>
      <c r="X69" s="279"/>
      <c r="Y69" s="279"/>
    </row>
    <row r="70" spans="1:25" s="285" customFormat="1" ht="11.25">
      <c r="A70" s="279" t="s">
        <v>311</v>
      </c>
      <c r="B70" s="277" t="s">
        <v>312</v>
      </c>
      <c r="C70" s="309"/>
      <c r="D70" s="278"/>
      <c r="E70" s="279"/>
      <c r="F70" s="279" t="s">
        <v>313</v>
      </c>
      <c r="G70" s="278"/>
      <c r="H70" s="280" t="s">
        <v>272</v>
      </c>
      <c r="I70" s="277"/>
      <c r="J70" s="278"/>
      <c r="K70" s="277" t="s">
        <v>313</v>
      </c>
      <c r="L70" s="280">
        <f t="shared" si="0"/>
        <v>0</v>
      </c>
      <c r="M70" s="279"/>
      <c r="N70" s="279"/>
      <c r="O70" s="279"/>
      <c r="P70" s="279"/>
      <c r="Q70" s="279"/>
      <c r="R70" s="279"/>
      <c r="S70" s="279"/>
      <c r="T70" s="279"/>
      <c r="U70" s="279"/>
      <c r="V70" s="279"/>
      <c r="W70" s="279"/>
      <c r="X70" s="279"/>
      <c r="Y70" s="279"/>
    </row>
    <row r="71" spans="1:25" s="285" customFormat="1" ht="11.25">
      <c r="A71" s="279" t="s">
        <v>314</v>
      </c>
      <c r="B71" s="277" t="s">
        <v>315</v>
      </c>
      <c r="C71" s="309"/>
      <c r="D71" s="278"/>
      <c r="E71" s="279"/>
      <c r="F71" s="279" t="s">
        <v>172</v>
      </c>
      <c r="G71" s="278"/>
      <c r="H71" s="279"/>
      <c r="I71" s="277"/>
      <c r="J71" s="278"/>
      <c r="K71" s="277" t="s">
        <v>172</v>
      </c>
      <c r="L71" s="280">
        <f t="shared" si="0"/>
        <v>0</v>
      </c>
      <c r="M71" s="279"/>
      <c r="N71" s="279"/>
      <c r="O71" s="279"/>
      <c r="P71" s="279"/>
      <c r="Q71" s="279"/>
      <c r="R71" s="279"/>
      <c r="S71" s="279"/>
      <c r="T71" s="279"/>
      <c r="U71" s="279"/>
      <c r="V71" s="279"/>
      <c r="W71" s="279"/>
      <c r="X71" s="279"/>
      <c r="Y71" s="279"/>
    </row>
    <row r="72" spans="1:25" s="285" customFormat="1" ht="11.25">
      <c r="A72" s="279" t="s">
        <v>316</v>
      </c>
      <c r="B72" s="277" t="s">
        <v>317</v>
      </c>
      <c r="C72" s="309"/>
      <c r="D72" s="278"/>
      <c r="E72" s="279"/>
      <c r="F72" s="279" t="s">
        <v>318</v>
      </c>
      <c r="G72" s="278">
        <v>13800</v>
      </c>
      <c r="H72" s="279" t="s">
        <v>77</v>
      </c>
      <c r="I72" s="277" t="s">
        <v>318</v>
      </c>
      <c r="J72" s="278">
        <v>13800</v>
      </c>
      <c r="K72" s="277"/>
      <c r="L72" s="280">
        <f t="shared" si="0"/>
        <v>0</v>
      </c>
      <c r="M72" s="279"/>
      <c r="N72" s="279"/>
      <c r="O72" s="279"/>
      <c r="P72" s="279"/>
      <c r="Q72" s="279"/>
      <c r="R72" s="279"/>
      <c r="S72" s="279"/>
      <c r="T72" s="279"/>
      <c r="U72" s="279"/>
      <c r="V72" s="279"/>
      <c r="W72" s="279"/>
      <c r="X72" s="279"/>
      <c r="Y72" s="279"/>
    </row>
    <row r="73" spans="1:25" s="285" customFormat="1" ht="11.25">
      <c r="A73" s="279" t="s">
        <v>319</v>
      </c>
      <c r="B73" s="277" t="s">
        <v>320</v>
      </c>
      <c r="C73" s="309"/>
      <c r="D73" s="278"/>
      <c r="E73" s="279"/>
      <c r="F73" s="279" t="s">
        <v>321</v>
      </c>
      <c r="G73" s="278">
        <v>14000</v>
      </c>
      <c r="H73" s="279"/>
      <c r="I73" s="277"/>
      <c r="J73" s="278"/>
      <c r="K73" s="277" t="s">
        <v>321</v>
      </c>
      <c r="L73" s="280">
        <f t="shared" si="0"/>
        <v>14000</v>
      </c>
      <c r="M73" s="279"/>
      <c r="N73" s="279"/>
      <c r="O73" s="279"/>
      <c r="P73" s="279"/>
      <c r="Q73" s="279"/>
      <c r="R73" s="279"/>
      <c r="S73" s="279"/>
      <c r="T73" s="279"/>
      <c r="U73" s="279"/>
      <c r="V73" s="279"/>
      <c r="W73" s="279"/>
      <c r="X73" s="279"/>
      <c r="Y73" s="279"/>
    </row>
    <row r="74" spans="1:25" s="285" customFormat="1" ht="11.25">
      <c r="A74" s="279" t="s">
        <v>322</v>
      </c>
      <c r="B74" s="277" t="s">
        <v>323</v>
      </c>
      <c r="C74" s="309"/>
      <c r="D74" s="278"/>
      <c r="E74" s="279"/>
      <c r="F74" s="279" t="s">
        <v>324</v>
      </c>
      <c r="G74" s="278">
        <v>14000</v>
      </c>
      <c r="H74" s="279"/>
      <c r="I74" s="277"/>
      <c r="J74" s="278"/>
      <c r="K74" s="277" t="s">
        <v>324</v>
      </c>
      <c r="L74" s="280">
        <f t="shared" si="0"/>
        <v>14000</v>
      </c>
      <c r="M74" s="279"/>
      <c r="N74" s="279"/>
      <c r="O74" s="279"/>
      <c r="P74" s="279"/>
      <c r="Q74" s="279"/>
      <c r="R74" s="279"/>
      <c r="S74" s="279"/>
      <c r="T74" s="279"/>
      <c r="U74" s="279"/>
      <c r="V74" s="279"/>
      <c r="W74" s="279"/>
      <c r="X74" s="279"/>
      <c r="Y74" s="279"/>
    </row>
    <row r="75" spans="1:25" s="285" customFormat="1" ht="11.25">
      <c r="A75" s="279" t="s">
        <v>325</v>
      </c>
      <c r="B75" s="277" t="s">
        <v>326</v>
      </c>
      <c r="C75" s="309"/>
      <c r="D75" s="278"/>
      <c r="E75" s="279"/>
      <c r="F75" s="279" t="s">
        <v>327</v>
      </c>
      <c r="G75" s="278">
        <v>14500</v>
      </c>
      <c r="H75" s="279"/>
      <c r="I75" s="277"/>
      <c r="J75" s="278"/>
      <c r="K75" s="277" t="s">
        <v>327</v>
      </c>
      <c r="L75" s="280">
        <f t="shared" si="0"/>
        <v>14500</v>
      </c>
      <c r="M75" s="279"/>
      <c r="N75" s="279"/>
      <c r="O75" s="279"/>
      <c r="P75" s="279"/>
      <c r="Q75" s="279"/>
      <c r="R75" s="279"/>
      <c r="S75" s="279"/>
      <c r="T75" s="279"/>
      <c r="U75" s="279"/>
      <c r="V75" s="279"/>
      <c r="W75" s="279"/>
      <c r="X75" s="279"/>
      <c r="Y75" s="279"/>
    </row>
    <row r="76" spans="1:25" s="285" customFormat="1" ht="11.25">
      <c r="A76" s="279" t="s">
        <v>328</v>
      </c>
      <c r="B76" s="277" t="s">
        <v>329</v>
      </c>
      <c r="C76" s="309"/>
      <c r="D76" s="278"/>
      <c r="E76" s="279"/>
      <c r="F76" s="279" t="s">
        <v>293</v>
      </c>
      <c r="G76" s="278">
        <v>14200</v>
      </c>
      <c r="H76" s="279" t="s">
        <v>77</v>
      </c>
      <c r="I76" s="277" t="s">
        <v>293</v>
      </c>
      <c r="J76" s="278">
        <v>14200</v>
      </c>
      <c r="K76" s="277"/>
      <c r="L76" s="280">
        <f t="shared" ref="L76:L88" si="1">D76+G76-J76</f>
        <v>0</v>
      </c>
      <c r="M76" s="279"/>
      <c r="N76" s="279"/>
      <c r="O76" s="279"/>
      <c r="P76" s="279"/>
      <c r="Q76" s="279"/>
      <c r="R76" s="279"/>
      <c r="S76" s="279"/>
      <c r="T76" s="279"/>
      <c r="U76" s="279"/>
      <c r="V76" s="279"/>
      <c r="W76" s="279"/>
      <c r="X76" s="279"/>
      <c r="Y76" s="279"/>
    </row>
    <row r="77" spans="1:25" s="285" customFormat="1" ht="11.25">
      <c r="A77" s="279" t="s">
        <v>330</v>
      </c>
      <c r="B77" s="277" t="s">
        <v>331</v>
      </c>
      <c r="C77" s="309"/>
      <c r="D77" s="278"/>
      <c r="E77" s="279"/>
      <c r="F77" s="279" t="s">
        <v>332</v>
      </c>
      <c r="G77" s="278">
        <v>14800</v>
      </c>
      <c r="H77" s="279" t="s">
        <v>333</v>
      </c>
      <c r="I77" s="277" t="s">
        <v>332</v>
      </c>
      <c r="J77" s="278">
        <v>14800</v>
      </c>
      <c r="K77" s="277"/>
      <c r="L77" s="280">
        <f t="shared" si="1"/>
        <v>0</v>
      </c>
      <c r="M77" s="279"/>
      <c r="N77" s="279"/>
      <c r="O77" s="279"/>
      <c r="P77" s="279"/>
      <c r="Q77" s="279"/>
      <c r="R77" s="279"/>
      <c r="S77" s="279"/>
      <c r="T77" s="279"/>
      <c r="U77" s="279"/>
      <c r="V77" s="279"/>
      <c r="W77" s="279"/>
      <c r="X77" s="279"/>
      <c r="Y77" s="279"/>
    </row>
    <row r="78" spans="1:25" s="285" customFormat="1" ht="11.25">
      <c r="A78" s="279" t="s">
        <v>334</v>
      </c>
      <c r="B78" s="277" t="s">
        <v>335</v>
      </c>
      <c r="C78" s="309"/>
      <c r="D78" s="278"/>
      <c r="E78" s="279"/>
      <c r="F78" s="279" t="s">
        <v>336</v>
      </c>
      <c r="G78" s="278">
        <v>14800</v>
      </c>
      <c r="H78" s="279"/>
      <c r="I78" s="277"/>
      <c r="J78" s="278"/>
      <c r="K78" s="277" t="s">
        <v>336</v>
      </c>
      <c r="L78" s="280">
        <f t="shared" si="1"/>
        <v>14800</v>
      </c>
      <c r="M78" s="279"/>
      <c r="N78" s="279"/>
      <c r="O78" s="279"/>
      <c r="P78" s="279"/>
      <c r="Q78" s="279"/>
      <c r="R78" s="279"/>
      <c r="S78" s="279"/>
      <c r="T78" s="279"/>
      <c r="U78" s="279"/>
      <c r="V78" s="279"/>
      <c r="W78" s="279"/>
      <c r="X78" s="279"/>
      <c r="Y78" s="279"/>
    </row>
    <row r="79" spans="1:25" s="285" customFormat="1" ht="11.25">
      <c r="A79" s="279" t="s">
        <v>337</v>
      </c>
      <c r="B79" s="277" t="s">
        <v>338</v>
      </c>
      <c r="C79" s="309"/>
      <c r="D79" s="278"/>
      <c r="E79" s="279"/>
      <c r="F79" s="279" t="s">
        <v>339</v>
      </c>
      <c r="G79" s="278">
        <v>14900</v>
      </c>
      <c r="H79" s="279" t="s">
        <v>77</v>
      </c>
      <c r="I79" s="277" t="s">
        <v>339</v>
      </c>
      <c r="J79" s="278">
        <v>14900</v>
      </c>
      <c r="K79" s="277"/>
      <c r="L79" s="280">
        <f t="shared" si="1"/>
        <v>0</v>
      </c>
      <c r="M79" s="279"/>
      <c r="N79" s="279"/>
      <c r="O79" s="279"/>
      <c r="P79" s="279"/>
      <c r="Q79" s="279"/>
      <c r="R79" s="279"/>
      <c r="S79" s="279"/>
      <c r="T79" s="279"/>
      <c r="U79" s="279"/>
      <c r="V79" s="279"/>
      <c r="W79" s="279"/>
      <c r="X79" s="279"/>
      <c r="Y79" s="279"/>
    </row>
    <row r="80" spans="1:25" s="285" customFormat="1" ht="11.25">
      <c r="A80" s="279" t="s">
        <v>340</v>
      </c>
      <c r="B80" s="277" t="s">
        <v>341</v>
      </c>
      <c r="C80" s="309"/>
      <c r="D80" s="278"/>
      <c r="E80" s="279"/>
      <c r="F80" s="279" t="s">
        <v>342</v>
      </c>
      <c r="G80" s="278">
        <v>14700</v>
      </c>
      <c r="H80" s="279" t="s">
        <v>333</v>
      </c>
      <c r="I80" s="277" t="s">
        <v>342</v>
      </c>
      <c r="J80" s="278">
        <v>14700</v>
      </c>
      <c r="K80" s="277"/>
      <c r="L80" s="280">
        <f t="shared" si="1"/>
        <v>0</v>
      </c>
      <c r="M80" s="279"/>
      <c r="N80" s="279"/>
      <c r="O80" s="279"/>
      <c r="P80" s="279"/>
      <c r="Q80" s="279"/>
      <c r="R80" s="279"/>
      <c r="S80" s="279"/>
      <c r="T80" s="279"/>
      <c r="U80" s="279"/>
      <c r="V80" s="279"/>
      <c r="W80" s="279"/>
      <c r="X80" s="279"/>
      <c r="Y80" s="279"/>
    </row>
    <row r="81" spans="1:22" s="285" customFormat="1" ht="11.25">
      <c r="A81" s="279" t="s">
        <v>343</v>
      </c>
      <c r="B81" s="277" t="s">
        <v>344</v>
      </c>
      <c r="C81" s="309"/>
      <c r="D81" s="278"/>
      <c r="E81" s="279"/>
      <c r="F81" s="279" t="s">
        <v>345</v>
      </c>
      <c r="G81" s="278">
        <v>15300</v>
      </c>
      <c r="H81" s="279" t="s">
        <v>77</v>
      </c>
      <c r="I81" s="277" t="s">
        <v>345</v>
      </c>
      <c r="J81" s="278">
        <v>15300</v>
      </c>
      <c r="K81" s="277"/>
      <c r="L81" s="280">
        <f t="shared" si="1"/>
        <v>0</v>
      </c>
      <c r="M81" s="279"/>
      <c r="N81" s="289"/>
      <c r="O81" s="289"/>
      <c r="P81" s="289"/>
      <c r="Q81" s="289"/>
      <c r="R81" s="289"/>
      <c r="S81" s="289"/>
      <c r="T81" s="289"/>
      <c r="U81" s="289"/>
      <c r="V81" s="289"/>
    </row>
    <row r="82" spans="1:22" s="285" customFormat="1" ht="11.25">
      <c r="A82" s="279" t="s">
        <v>346</v>
      </c>
      <c r="B82" s="277" t="s">
        <v>347</v>
      </c>
      <c r="C82" s="309"/>
      <c r="D82" s="278"/>
      <c r="E82" s="279"/>
      <c r="F82" s="279" t="s">
        <v>348</v>
      </c>
      <c r="G82" s="278">
        <v>20000</v>
      </c>
      <c r="H82" s="279"/>
      <c r="I82" s="277"/>
      <c r="J82" s="278"/>
      <c r="K82" s="277" t="s">
        <v>348</v>
      </c>
      <c r="L82" s="280">
        <f t="shared" si="1"/>
        <v>20000</v>
      </c>
      <c r="M82" s="279"/>
      <c r="N82" s="279"/>
      <c r="O82" s="279"/>
      <c r="P82" s="279"/>
      <c r="Q82" s="279"/>
      <c r="R82" s="279"/>
      <c r="S82" s="279"/>
      <c r="T82" s="279"/>
      <c r="U82" s="279"/>
      <c r="V82" s="279"/>
    </row>
    <row r="83" spans="1:22" s="285" customFormat="1" ht="11.25">
      <c r="A83" s="279" t="s">
        <v>349</v>
      </c>
      <c r="B83" s="277" t="s">
        <v>350</v>
      </c>
      <c r="C83" s="309"/>
      <c r="D83" s="278"/>
      <c r="E83" s="279"/>
      <c r="F83" s="279" t="s">
        <v>351</v>
      </c>
      <c r="G83" s="278">
        <v>14400</v>
      </c>
      <c r="H83" s="279" t="s">
        <v>333</v>
      </c>
      <c r="I83" s="277" t="s">
        <v>351</v>
      </c>
      <c r="J83" s="278">
        <v>14400</v>
      </c>
      <c r="K83" s="277"/>
      <c r="L83" s="280">
        <f t="shared" si="1"/>
        <v>0</v>
      </c>
      <c r="M83" s="279"/>
      <c r="N83" s="279"/>
      <c r="O83" s="279"/>
      <c r="P83" s="279"/>
      <c r="Q83" s="279"/>
      <c r="R83" s="279"/>
      <c r="S83" s="279"/>
      <c r="T83" s="279"/>
      <c r="U83" s="279"/>
      <c r="V83" s="279"/>
    </row>
    <row r="84" spans="1:22" s="285" customFormat="1" ht="11.25">
      <c r="A84" s="279" t="s">
        <v>352</v>
      </c>
      <c r="B84" s="277" t="s">
        <v>353</v>
      </c>
      <c r="C84" s="309"/>
      <c r="D84" s="278"/>
      <c r="E84" s="279"/>
      <c r="F84" s="279" t="s">
        <v>354</v>
      </c>
      <c r="G84" s="278">
        <v>26900</v>
      </c>
      <c r="H84" s="279" t="s">
        <v>77</v>
      </c>
      <c r="I84" s="277" t="s">
        <v>354</v>
      </c>
      <c r="J84" s="278">
        <v>26900</v>
      </c>
      <c r="K84" s="277"/>
      <c r="L84" s="280">
        <f t="shared" si="1"/>
        <v>0</v>
      </c>
      <c r="M84" s="279"/>
      <c r="N84" s="279"/>
      <c r="O84" s="279"/>
      <c r="P84" s="279"/>
      <c r="Q84" s="279"/>
      <c r="R84" s="279"/>
      <c r="S84" s="279"/>
      <c r="T84" s="279"/>
      <c r="U84" s="279"/>
      <c r="V84" s="279"/>
    </row>
    <row r="85" spans="1:22" s="285" customFormat="1" ht="11.25">
      <c r="A85" s="279" t="s">
        <v>355</v>
      </c>
      <c r="B85" s="277" t="s">
        <v>356</v>
      </c>
      <c r="C85" s="309"/>
      <c r="D85" s="278"/>
      <c r="E85" s="279"/>
      <c r="F85" s="279" t="s">
        <v>357</v>
      </c>
      <c r="G85" s="278">
        <v>12900</v>
      </c>
      <c r="H85" s="279"/>
      <c r="I85" s="277"/>
      <c r="J85" s="278"/>
      <c r="K85" s="277" t="s">
        <v>357</v>
      </c>
      <c r="L85" s="280">
        <f t="shared" si="1"/>
        <v>12900</v>
      </c>
      <c r="M85" s="279"/>
      <c r="N85" s="279"/>
      <c r="O85" s="279"/>
      <c r="P85" s="279"/>
      <c r="Q85" s="279"/>
      <c r="R85" s="279"/>
      <c r="S85" s="279"/>
      <c r="T85" s="279"/>
      <c r="U85" s="279"/>
      <c r="V85" s="279"/>
    </row>
    <row r="86" spans="1:22" s="285" customFormat="1" ht="11.25">
      <c r="A86" s="279" t="s">
        <v>358</v>
      </c>
      <c r="B86" s="277" t="s">
        <v>359</v>
      </c>
      <c r="C86" s="309"/>
      <c r="D86" s="278"/>
      <c r="E86" s="279"/>
      <c r="F86" s="279" t="s">
        <v>360</v>
      </c>
      <c r="G86" s="278">
        <v>83500</v>
      </c>
      <c r="H86" s="279" t="s">
        <v>333</v>
      </c>
      <c r="I86" s="277" t="s">
        <v>360</v>
      </c>
      <c r="J86" s="278">
        <v>83500</v>
      </c>
      <c r="K86" s="277"/>
      <c r="L86" s="280">
        <f t="shared" si="1"/>
        <v>0</v>
      </c>
      <c r="M86" s="279"/>
      <c r="N86" s="279"/>
      <c r="O86" s="279"/>
      <c r="P86" s="279"/>
      <c r="Q86" s="279"/>
      <c r="R86" s="279"/>
      <c r="S86" s="279"/>
      <c r="T86" s="279"/>
      <c r="U86" s="279"/>
      <c r="V86" s="279"/>
    </row>
    <row r="87" spans="1:22" s="285" customFormat="1" ht="11.25">
      <c r="A87" s="279" t="s">
        <v>361</v>
      </c>
      <c r="B87" s="277" t="s">
        <v>362</v>
      </c>
      <c r="C87" s="309"/>
      <c r="D87" s="278"/>
      <c r="E87" s="279" t="s">
        <v>363</v>
      </c>
      <c r="F87" s="279" t="s">
        <v>364</v>
      </c>
      <c r="G87" s="278">
        <v>130427</v>
      </c>
      <c r="H87" s="279" t="s">
        <v>168</v>
      </c>
      <c r="I87" s="277" t="s">
        <v>364</v>
      </c>
      <c r="J87" s="278">
        <v>130427</v>
      </c>
      <c r="K87" s="277"/>
      <c r="L87" s="280">
        <f t="shared" si="1"/>
        <v>0</v>
      </c>
      <c r="M87" s="279"/>
      <c r="N87" s="279"/>
      <c r="O87" s="279"/>
      <c r="P87" s="279"/>
      <c r="Q87" s="279"/>
      <c r="R87" s="279"/>
      <c r="S87" s="279"/>
      <c r="T87" s="279"/>
      <c r="U87" s="279"/>
      <c r="V87" s="279"/>
    </row>
    <row r="88" spans="1:22" s="285" customFormat="1" ht="22.5">
      <c r="A88" s="279" t="s">
        <v>365</v>
      </c>
      <c r="B88" s="294" t="s">
        <v>366</v>
      </c>
      <c r="C88" s="309">
        <v>9.5100000000000004E-2</v>
      </c>
      <c r="D88" s="295">
        <v>18652</v>
      </c>
      <c r="E88" s="292"/>
      <c r="G88" s="295"/>
      <c r="H88" s="279" t="s">
        <v>77</v>
      </c>
      <c r="I88" s="294" t="s">
        <v>367</v>
      </c>
      <c r="J88" s="278">
        <v>8810</v>
      </c>
      <c r="K88" s="294" t="s">
        <v>368</v>
      </c>
      <c r="L88" s="280">
        <f t="shared" si="1"/>
        <v>9842</v>
      </c>
      <c r="M88" s="279"/>
      <c r="N88" s="279"/>
      <c r="O88" s="279"/>
      <c r="P88" s="279"/>
      <c r="Q88" s="279"/>
      <c r="R88" s="279"/>
      <c r="S88" s="279"/>
      <c r="T88" s="279"/>
      <c r="U88" s="279"/>
      <c r="V88" s="279"/>
    </row>
    <row r="89" spans="1:22" s="300" customFormat="1" ht="12.75">
      <c r="A89" s="296" t="s">
        <v>369</v>
      </c>
      <c r="B89" s="297" t="s">
        <v>36</v>
      </c>
      <c r="C89" s="308">
        <f>SUM(C11:C88)</f>
        <v>6.4943</v>
      </c>
      <c r="D89" s="293">
        <f>SUM(D11:D88)</f>
        <v>1621353</v>
      </c>
      <c r="E89" s="296"/>
      <c r="F89" s="299" t="s">
        <v>372</v>
      </c>
      <c r="G89" s="298">
        <f>SUM(G11:G88)</f>
        <v>691302</v>
      </c>
      <c r="H89" s="296"/>
      <c r="I89" s="307" t="s">
        <v>373</v>
      </c>
      <c r="J89" s="293">
        <f>SUM(J11:J88)</f>
        <v>722883</v>
      </c>
      <c r="K89" s="288" t="s">
        <v>374</v>
      </c>
      <c r="L89" s="299">
        <f>SUM(L11:L88)</f>
        <v>1589772</v>
      </c>
      <c r="M89" s="296"/>
      <c r="N89" s="296"/>
      <c r="O89" s="296"/>
      <c r="P89" s="296"/>
      <c r="Q89" s="296"/>
      <c r="R89" s="296"/>
      <c r="S89" s="296"/>
      <c r="T89" s="296"/>
      <c r="U89" s="296"/>
      <c r="V89" s="296"/>
    </row>
    <row r="90" spans="1:22" s="300" customFormat="1" ht="12.75">
      <c r="B90" s="301"/>
      <c r="C90" s="294"/>
      <c r="I90" s="301"/>
      <c r="J90" s="302"/>
      <c r="K90" s="301"/>
      <c r="M90" s="296"/>
      <c r="N90" s="296"/>
      <c r="O90" s="296"/>
      <c r="P90" s="296"/>
      <c r="Q90" s="296"/>
      <c r="R90" s="296"/>
      <c r="S90" s="296"/>
      <c r="T90" s="296"/>
      <c r="U90" s="296"/>
      <c r="V90" s="296"/>
    </row>
    <row r="91" spans="1:22" s="300" customFormat="1" ht="12.75">
      <c r="B91" s="301"/>
      <c r="C91" s="294"/>
      <c r="I91" s="301"/>
      <c r="J91" s="302"/>
      <c r="K91" s="301"/>
      <c r="M91" s="296"/>
      <c r="N91" s="296"/>
      <c r="O91" s="296"/>
      <c r="P91" s="296"/>
      <c r="Q91" s="296"/>
      <c r="R91" s="296"/>
      <c r="S91" s="296"/>
      <c r="T91" s="296"/>
      <c r="U91" s="296"/>
      <c r="V91" s="296"/>
    </row>
    <row r="92" spans="1:22" s="300" customFormat="1" ht="12.75">
      <c r="B92" s="301"/>
      <c r="C92" s="294"/>
      <c r="I92" s="301"/>
      <c r="K92" s="301"/>
    </row>
    <row r="93" spans="1:22" s="300" customFormat="1" ht="12.75">
      <c r="B93" s="301"/>
      <c r="C93" s="294"/>
      <c r="I93" s="301"/>
      <c r="K93" s="303" t="s">
        <v>370</v>
      </c>
      <c r="L93" s="304">
        <f>D89+G89-J89</f>
        <v>1589772</v>
      </c>
    </row>
    <row r="94" spans="1:22" s="264" customFormat="1">
      <c r="B94" s="267"/>
      <c r="C94" s="270"/>
      <c r="I94" s="267"/>
      <c r="K94" s="305" t="s">
        <v>371</v>
      </c>
      <c r="L94" s="306">
        <f>L89-L93</f>
        <v>0</v>
      </c>
    </row>
    <row r="95" spans="1:22" s="264" customFormat="1">
      <c r="B95" s="267"/>
      <c r="C95" s="270"/>
      <c r="I95" s="267"/>
      <c r="K95" s="267"/>
    </row>
  </sheetData>
  <mergeCells count="26">
    <mergeCell ref="P8:P9"/>
    <mergeCell ref="Q8:R8"/>
    <mergeCell ref="S8:S9"/>
    <mergeCell ref="T8:U8"/>
    <mergeCell ref="I8:I9"/>
    <mergeCell ref="J8:J9"/>
    <mergeCell ref="K8:K9"/>
    <mergeCell ref="L8:L9"/>
    <mergeCell ref="N8:N9"/>
    <mergeCell ref="O8:O9"/>
    <mergeCell ref="M7:M9"/>
    <mergeCell ref="N7:O7"/>
    <mergeCell ref="P7:R7"/>
    <mergeCell ref="S7:U7"/>
    <mergeCell ref="K7:L7"/>
    <mergeCell ref="H8:H9"/>
    <mergeCell ref="A7:A9"/>
    <mergeCell ref="B7:B9"/>
    <mergeCell ref="C7:D7"/>
    <mergeCell ref="E7:G7"/>
    <mergeCell ref="H7:J7"/>
    <mergeCell ref="C8:C9"/>
    <mergeCell ref="D8:D9"/>
    <mergeCell ref="E8:E9"/>
    <mergeCell ref="F8:F9"/>
    <mergeCell ref="G8:G9"/>
  </mergeCells>
  <pageMargins left="0.7" right="0.7" top="0.75" bottom="0.75" header="0.3" footer="0.3"/>
  <pageSetup paperSize="9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U39"/>
  <sheetViews>
    <sheetView zoomScale="130" zoomScaleNormal="130" workbookViewId="0">
      <selection activeCell="P32" sqref="P32"/>
    </sheetView>
  </sheetViews>
  <sheetFormatPr defaultRowHeight="14.25"/>
  <cols>
    <col min="1" max="1" width="1.875" style="49" customWidth="1"/>
    <col min="2" max="2" width="9" style="49" customWidth="1"/>
    <col min="3" max="3" width="2.625" style="49" customWidth="1"/>
    <col min="4" max="4" width="7.625" style="49" customWidth="1"/>
    <col min="5" max="5" width="8.625" style="49" customWidth="1"/>
    <col min="6" max="6" width="2" style="49" customWidth="1"/>
    <col min="7" max="7" width="6.875" style="49" customWidth="1"/>
    <col min="8" max="8" width="7.125" style="49" customWidth="1"/>
    <col min="9" max="9" width="2.125" style="49" customWidth="1"/>
    <col min="10" max="10" width="6.5" style="49" customWidth="1"/>
    <col min="11" max="11" width="3.125" style="49" customWidth="1"/>
    <col min="12" max="12" width="7.375" style="49" customWidth="1"/>
    <col min="13" max="13" width="6.875" style="49" customWidth="1"/>
    <col min="14" max="14" width="6.125" style="49" customWidth="1"/>
    <col min="15" max="15" width="6" style="49" customWidth="1"/>
    <col min="16" max="16" width="7" style="49" customWidth="1"/>
    <col min="17" max="17" width="6.125" style="49" customWidth="1"/>
    <col min="18" max="18" width="6.25" style="49" customWidth="1"/>
    <col min="19" max="19" width="6.75" style="49" customWidth="1"/>
    <col min="20" max="20" width="5" style="49" customWidth="1"/>
    <col min="21" max="21" width="5.875" style="49" customWidth="1"/>
  </cols>
  <sheetData>
    <row r="1" spans="1:21">
      <c r="A1" s="46"/>
      <c r="B1" s="46"/>
      <c r="C1" s="47"/>
      <c r="D1" s="500" t="s">
        <v>37</v>
      </c>
      <c r="E1" s="501"/>
      <c r="F1" s="501"/>
      <c r="G1" s="501"/>
      <c r="H1" s="501"/>
      <c r="I1" s="501"/>
      <c r="J1" s="501"/>
      <c r="K1" s="501"/>
      <c r="L1" s="501"/>
      <c r="M1" s="501"/>
      <c r="N1" s="501"/>
      <c r="O1" s="48"/>
      <c r="P1" s="48"/>
      <c r="Q1" s="48"/>
    </row>
    <row r="2" spans="1:21">
      <c r="A2" s="46"/>
      <c r="B2" s="46"/>
      <c r="C2" s="47"/>
      <c r="D2" s="500" t="s">
        <v>38</v>
      </c>
      <c r="E2" s="501"/>
      <c r="F2" s="501"/>
      <c r="G2" s="501"/>
      <c r="H2" s="501"/>
      <c r="I2" s="501"/>
      <c r="J2" s="501"/>
      <c r="K2" s="501"/>
      <c r="L2" s="501"/>
      <c r="M2" s="501"/>
      <c r="N2" s="501"/>
      <c r="O2" s="48"/>
      <c r="P2" s="48"/>
      <c r="Q2" s="48"/>
    </row>
    <row r="3" spans="1:21">
      <c r="A3" s="50"/>
      <c r="B3" s="50"/>
      <c r="C3" s="51"/>
      <c r="D3" s="502" t="s">
        <v>389</v>
      </c>
      <c r="E3" s="501"/>
      <c r="F3" s="501"/>
      <c r="G3" s="501"/>
      <c r="H3" s="501"/>
      <c r="I3" s="501"/>
      <c r="J3" s="501"/>
      <c r="K3" s="501"/>
      <c r="L3" s="501"/>
      <c r="M3" s="501"/>
      <c r="N3" s="501"/>
      <c r="O3" s="48"/>
      <c r="P3" s="48" t="s">
        <v>39</v>
      </c>
      <c r="Q3" s="48"/>
    </row>
    <row r="4" spans="1:21">
      <c r="A4" s="50"/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50"/>
      <c r="N4" s="52"/>
      <c r="O4" s="48"/>
      <c r="P4" s="48" t="s">
        <v>3</v>
      </c>
    </row>
    <row r="5" spans="1:21">
      <c r="A5" s="50"/>
      <c r="B5" s="50"/>
      <c r="C5" s="50"/>
      <c r="D5" s="50"/>
      <c r="E5" s="53"/>
      <c r="F5" s="53"/>
      <c r="G5" s="53"/>
      <c r="H5" s="50"/>
      <c r="I5" s="50"/>
      <c r="J5" s="50"/>
      <c r="K5" s="50"/>
      <c r="L5" s="50"/>
      <c r="M5" s="50"/>
      <c r="N5" s="52"/>
      <c r="O5" s="48"/>
      <c r="P5" s="48" t="s">
        <v>4</v>
      </c>
    </row>
    <row r="6" spans="1:21">
      <c r="A6" s="54"/>
      <c r="B6" s="54"/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54"/>
      <c r="U6" s="54"/>
    </row>
    <row r="7" spans="1:21">
      <c r="A7" s="483" t="s">
        <v>57</v>
      </c>
      <c r="B7" s="483" t="s">
        <v>147</v>
      </c>
      <c r="C7" s="488" t="s">
        <v>382</v>
      </c>
      <c r="D7" s="489"/>
      <c r="E7" s="492" t="s">
        <v>7</v>
      </c>
      <c r="F7" s="493"/>
      <c r="G7" s="493"/>
      <c r="H7" s="493"/>
      <c r="I7" s="493"/>
      <c r="J7" s="494"/>
      <c r="K7" s="488" t="s">
        <v>383</v>
      </c>
      <c r="L7" s="495"/>
      <c r="M7" s="493" t="s">
        <v>8</v>
      </c>
      <c r="N7" s="493"/>
      <c r="O7" s="494"/>
      <c r="P7" s="504" t="s">
        <v>9</v>
      </c>
      <c r="Q7" s="505"/>
      <c r="R7" s="505"/>
      <c r="S7" s="505"/>
      <c r="T7" s="505"/>
      <c r="U7" s="506"/>
    </row>
    <row r="8" spans="1:21" ht="21.75" customHeight="1">
      <c r="A8" s="484"/>
      <c r="B8" s="486"/>
      <c r="C8" s="490"/>
      <c r="D8" s="491"/>
      <c r="E8" s="492" t="s">
        <v>10</v>
      </c>
      <c r="F8" s="493"/>
      <c r="G8" s="494"/>
      <c r="H8" s="492" t="s">
        <v>11</v>
      </c>
      <c r="I8" s="493"/>
      <c r="J8" s="494"/>
      <c r="K8" s="496"/>
      <c r="L8" s="497"/>
      <c r="M8" s="483" t="s">
        <v>30</v>
      </c>
      <c r="N8" s="493" t="s">
        <v>13</v>
      </c>
      <c r="O8" s="494"/>
      <c r="P8" s="492" t="s">
        <v>384</v>
      </c>
      <c r="Q8" s="493"/>
      <c r="R8" s="494"/>
      <c r="S8" s="492" t="s">
        <v>385</v>
      </c>
      <c r="T8" s="493"/>
      <c r="U8" s="494"/>
    </row>
    <row r="9" spans="1:21" ht="14.25" customHeight="1">
      <c r="A9" s="484"/>
      <c r="B9" s="486"/>
      <c r="C9" s="498" t="s">
        <v>58</v>
      </c>
      <c r="D9" s="498" t="s">
        <v>14</v>
      </c>
      <c r="E9" s="483" t="s">
        <v>15</v>
      </c>
      <c r="F9" s="483" t="s">
        <v>59</v>
      </c>
      <c r="G9" s="483" t="s">
        <v>14</v>
      </c>
      <c r="H9" s="483" t="s">
        <v>15</v>
      </c>
      <c r="I9" s="483" t="s">
        <v>59</v>
      </c>
      <c r="J9" s="483" t="s">
        <v>14</v>
      </c>
      <c r="K9" s="508" t="s">
        <v>16</v>
      </c>
      <c r="L9" s="508" t="s">
        <v>17</v>
      </c>
      <c r="M9" s="507"/>
      <c r="N9" s="483" t="s">
        <v>18</v>
      </c>
      <c r="O9" s="483" t="s">
        <v>19</v>
      </c>
      <c r="P9" s="483" t="s">
        <v>12</v>
      </c>
      <c r="Q9" s="492" t="s">
        <v>13</v>
      </c>
      <c r="R9" s="494"/>
      <c r="S9" s="483" t="s">
        <v>12</v>
      </c>
      <c r="T9" s="492" t="s">
        <v>13</v>
      </c>
      <c r="U9" s="494"/>
    </row>
    <row r="10" spans="1:21" ht="47.25" customHeight="1">
      <c r="A10" s="485"/>
      <c r="B10" s="487"/>
      <c r="C10" s="499"/>
      <c r="D10" s="499"/>
      <c r="E10" s="487"/>
      <c r="F10" s="487"/>
      <c r="G10" s="487"/>
      <c r="H10" s="487"/>
      <c r="I10" s="487"/>
      <c r="J10" s="487"/>
      <c r="K10" s="499"/>
      <c r="L10" s="499"/>
      <c r="M10" s="503"/>
      <c r="N10" s="503"/>
      <c r="O10" s="503"/>
      <c r="P10" s="503"/>
      <c r="Q10" s="55" t="s">
        <v>18</v>
      </c>
      <c r="R10" s="55" t="s">
        <v>19</v>
      </c>
      <c r="S10" s="503"/>
      <c r="T10" s="56" t="s">
        <v>18</v>
      </c>
      <c r="U10" s="57" t="s">
        <v>19</v>
      </c>
    </row>
    <row r="11" spans="1:21">
      <c r="A11" s="58">
        <v>1</v>
      </c>
      <c r="B11" s="58">
        <v>2</v>
      </c>
      <c r="C11" s="59">
        <v>3</v>
      </c>
      <c r="D11" s="60">
        <v>4</v>
      </c>
      <c r="E11" s="58">
        <v>5</v>
      </c>
      <c r="F11" s="55">
        <v>6</v>
      </c>
      <c r="G11" s="55">
        <v>7</v>
      </c>
      <c r="H11" s="55">
        <v>8</v>
      </c>
      <c r="I11" s="55">
        <v>9</v>
      </c>
      <c r="J11" s="55">
        <v>10</v>
      </c>
      <c r="K11" s="59">
        <v>11</v>
      </c>
      <c r="L11" s="59">
        <v>12</v>
      </c>
      <c r="M11" s="55">
        <v>13</v>
      </c>
      <c r="N11" s="55">
        <v>14</v>
      </c>
      <c r="O11" s="61">
        <v>15</v>
      </c>
      <c r="P11" s="58">
        <v>16</v>
      </c>
      <c r="Q11" s="55">
        <v>17</v>
      </c>
      <c r="R11" s="55">
        <v>18</v>
      </c>
      <c r="S11" s="55">
        <v>19</v>
      </c>
      <c r="T11" s="55">
        <v>20</v>
      </c>
      <c r="U11" s="55">
        <v>21</v>
      </c>
    </row>
    <row r="12" spans="1:21" s="71" customFormat="1" ht="30" customHeight="1">
      <c r="A12" s="64"/>
      <c r="B12" s="65" t="s">
        <v>56</v>
      </c>
      <c r="C12" s="66"/>
      <c r="D12" s="67"/>
      <c r="E12" s="68"/>
      <c r="F12" s="69"/>
      <c r="G12" s="69"/>
      <c r="H12" s="69"/>
      <c r="I12" s="69"/>
      <c r="J12" s="68"/>
      <c r="K12" s="70">
        <f>C12+F12-I12</f>
        <v>0</v>
      </c>
      <c r="L12" s="70">
        <f>D12+G12-J12</f>
        <v>0</v>
      </c>
      <c r="M12" s="69">
        <f>P12+S12</f>
        <v>0</v>
      </c>
      <c r="N12" s="68">
        <f>Q12+T12</f>
        <v>0</v>
      </c>
      <c r="O12" s="69">
        <f>R12+U12</f>
        <v>0</v>
      </c>
      <c r="P12" s="69">
        <f>Q12+R12</f>
        <v>0</v>
      </c>
      <c r="Q12" s="69"/>
      <c r="R12" s="69"/>
      <c r="S12" s="69">
        <f>T12+U12</f>
        <v>0</v>
      </c>
      <c r="T12" s="69"/>
      <c r="U12" s="69"/>
    </row>
    <row r="13" spans="1:21" s="82" customFormat="1" ht="61.5" customHeight="1">
      <c r="A13" s="64" t="s">
        <v>20</v>
      </c>
      <c r="B13" s="75" t="s">
        <v>135</v>
      </c>
      <c r="C13" s="76">
        <v>1</v>
      </c>
      <c r="D13" s="350">
        <v>152339.32</v>
      </c>
      <c r="E13" s="77" t="s">
        <v>40</v>
      </c>
      <c r="F13" s="72"/>
      <c r="G13" s="78">
        <v>43037.77</v>
      </c>
      <c r="H13" s="72" t="s">
        <v>22</v>
      </c>
      <c r="I13" s="72"/>
      <c r="J13" s="79">
        <v>7159.36</v>
      </c>
      <c r="K13" s="80">
        <f t="shared" ref="K13:K29" si="0">C13+F13-I13</f>
        <v>1</v>
      </c>
      <c r="L13" s="80">
        <f t="shared" ref="L13:L29" si="1">D13+G13-J13</f>
        <v>188217.73</v>
      </c>
      <c r="M13" s="72">
        <f t="shared" ref="M13:M29" si="2">P13+S13</f>
        <v>5790</v>
      </c>
      <c r="N13" s="81">
        <f t="shared" ref="N13:N29" si="3">Q13+T13</f>
        <v>0</v>
      </c>
      <c r="O13" s="72">
        <f t="shared" ref="O13:O29" si="4">R13+U13</f>
        <v>5790</v>
      </c>
      <c r="P13" s="72">
        <f t="shared" ref="P13:P29" si="5">Q13+R13</f>
        <v>3630</v>
      </c>
      <c r="Q13" s="72">
        <v>0</v>
      </c>
      <c r="R13" s="72">
        <v>3630</v>
      </c>
      <c r="S13" s="72">
        <f t="shared" ref="S13:S28" si="6">T13+U13</f>
        <v>2160</v>
      </c>
      <c r="T13" s="72">
        <v>0</v>
      </c>
      <c r="U13" s="72">
        <v>2160</v>
      </c>
    </row>
    <row r="14" spans="1:21" s="82" customFormat="1" ht="61.5" customHeight="1">
      <c r="A14" s="64" t="s">
        <v>35</v>
      </c>
      <c r="B14" s="75" t="s">
        <v>146</v>
      </c>
      <c r="C14" s="76">
        <v>6</v>
      </c>
      <c r="D14" s="350">
        <v>218465</v>
      </c>
      <c r="E14" s="81"/>
      <c r="F14" s="72"/>
      <c r="G14" s="78"/>
      <c r="H14" s="351" t="s">
        <v>48</v>
      </c>
      <c r="I14" s="72">
        <v>4</v>
      </c>
      <c r="J14" s="79">
        <v>53016</v>
      </c>
      <c r="K14" s="80">
        <f t="shared" si="0"/>
        <v>2</v>
      </c>
      <c r="L14" s="80">
        <f>D14+G14-J14</f>
        <v>165449</v>
      </c>
      <c r="M14" s="72">
        <v>24498</v>
      </c>
      <c r="N14" s="81">
        <f t="shared" si="3"/>
        <v>0</v>
      </c>
      <c r="O14" s="72">
        <v>24498.06</v>
      </c>
      <c r="P14" s="72">
        <f t="shared" si="5"/>
        <v>6507.03</v>
      </c>
      <c r="Q14" s="72"/>
      <c r="R14" s="78">
        <v>6507.03</v>
      </c>
      <c r="S14" s="72">
        <f t="shared" si="6"/>
        <v>17991.03</v>
      </c>
      <c r="T14" s="78"/>
      <c r="U14" s="78">
        <v>17991.03</v>
      </c>
    </row>
    <row r="15" spans="1:21" s="82" customFormat="1" ht="61.5" customHeight="1">
      <c r="A15" s="64" t="s">
        <v>41</v>
      </c>
      <c r="B15" s="75" t="s">
        <v>136</v>
      </c>
      <c r="C15" s="76">
        <v>14</v>
      </c>
      <c r="D15" s="350">
        <v>479836</v>
      </c>
      <c r="E15" s="77" t="s">
        <v>393</v>
      </c>
      <c r="F15" s="72"/>
      <c r="G15" s="78">
        <v>417216</v>
      </c>
      <c r="H15" s="72" t="s">
        <v>22</v>
      </c>
      <c r="I15" s="72"/>
      <c r="J15" s="79">
        <v>15731</v>
      </c>
      <c r="K15" s="80">
        <f t="shared" si="0"/>
        <v>14</v>
      </c>
      <c r="L15" s="80">
        <f t="shared" si="1"/>
        <v>881321</v>
      </c>
      <c r="M15" s="72">
        <f>P15+S15</f>
        <v>44421</v>
      </c>
      <c r="N15" s="81">
        <f t="shared" si="3"/>
        <v>0</v>
      </c>
      <c r="O15" s="72">
        <f t="shared" si="4"/>
        <v>44421</v>
      </c>
      <c r="P15" s="72">
        <f t="shared" si="5"/>
        <v>11295</v>
      </c>
      <c r="Q15" s="72"/>
      <c r="R15" s="78">
        <v>11295</v>
      </c>
      <c r="S15" s="72">
        <f t="shared" si="6"/>
        <v>33126</v>
      </c>
      <c r="T15" s="78"/>
      <c r="U15" s="78">
        <v>33126</v>
      </c>
    </row>
    <row r="16" spans="1:21" s="82" customFormat="1" ht="61.5" customHeight="1">
      <c r="A16" s="64" t="s">
        <v>42</v>
      </c>
      <c r="B16" s="75" t="s">
        <v>137</v>
      </c>
      <c r="C16" s="76">
        <v>2</v>
      </c>
      <c r="D16" s="350">
        <v>705919</v>
      </c>
      <c r="E16" s="81"/>
      <c r="F16" s="72"/>
      <c r="G16" s="78"/>
      <c r="H16" s="72" t="s">
        <v>22</v>
      </c>
      <c r="I16" s="72"/>
      <c r="J16" s="79">
        <v>23009</v>
      </c>
      <c r="K16" s="80">
        <f t="shared" si="0"/>
        <v>2</v>
      </c>
      <c r="L16" s="80">
        <f t="shared" si="1"/>
        <v>682910</v>
      </c>
      <c r="M16" s="72">
        <v>9937</v>
      </c>
      <c r="N16" s="81">
        <f t="shared" si="3"/>
        <v>0</v>
      </c>
      <c r="O16" s="72">
        <v>9937</v>
      </c>
      <c r="P16" s="72">
        <v>2506</v>
      </c>
      <c r="Q16" s="72"/>
      <c r="R16" s="78">
        <v>2506</v>
      </c>
      <c r="S16" s="72">
        <v>7431</v>
      </c>
      <c r="T16" s="78"/>
      <c r="U16" s="78">
        <v>7431</v>
      </c>
    </row>
    <row r="17" spans="1:21" s="82" customFormat="1" ht="61.5" customHeight="1">
      <c r="A17" s="64" t="s">
        <v>43</v>
      </c>
      <c r="B17" s="75" t="s">
        <v>134</v>
      </c>
      <c r="C17" s="76">
        <v>10</v>
      </c>
      <c r="D17" s="350">
        <v>393096</v>
      </c>
      <c r="E17" s="77"/>
      <c r="F17" s="72"/>
      <c r="G17" s="78"/>
      <c r="H17" s="72" t="s">
        <v>22</v>
      </c>
      <c r="I17" s="72"/>
      <c r="J17" s="79">
        <v>14821</v>
      </c>
      <c r="K17" s="80">
        <f t="shared" si="0"/>
        <v>10</v>
      </c>
      <c r="L17" s="80">
        <f t="shared" si="1"/>
        <v>378275</v>
      </c>
      <c r="M17" s="72">
        <f t="shared" si="2"/>
        <v>8346</v>
      </c>
      <c r="N17" s="81">
        <f t="shared" si="3"/>
        <v>0</v>
      </c>
      <c r="O17" s="72">
        <f t="shared" si="4"/>
        <v>8346</v>
      </c>
      <c r="P17" s="72">
        <f t="shared" si="5"/>
        <v>1905</v>
      </c>
      <c r="Q17" s="72"/>
      <c r="R17" s="78">
        <v>1905</v>
      </c>
      <c r="S17" s="72">
        <f t="shared" si="6"/>
        <v>6441</v>
      </c>
      <c r="T17" s="78"/>
      <c r="U17" s="78">
        <v>6441</v>
      </c>
    </row>
    <row r="18" spans="1:21" s="82" customFormat="1" ht="61.5" customHeight="1">
      <c r="A18" s="64" t="s">
        <v>44</v>
      </c>
      <c r="B18" s="75" t="s">
        <v>132</v>
      </c>
      <c r="C18" s="76">
        <v>4</v>
      </c>
      <c r="D18" s="350">
        <v>497496</v>
      </c>
      <c r="E18" s="81"/>
      <c r="F18" s="72"/>
      <c r="G18" s="78"/>
      <c r="H18" s="72" t="s">
        <v>22</v>
      </c>
      <c r="I18" s="72">
        <v>0</v>
      </c>
      <c r="J18" s="79">
        <v>17781</v>
      </c>
      <c r="K18" s="80">
        <f>C18+F18-I18</f>
        <v>4</v>
      </c>
      <c r="L18" s="80">
        <f t="shared" si="1"/>
        <v>479715</v>
      </c>
      <c r="M18" s="72">
        <v>14714</v>
      </c>
      <c r="N18" s="81">
        <f t="shared" si="3"/>
        <v>0</v>
      </c>
      <c r="O18" s="72">
        <v>14714</v>
      </c>
      <c r="P18" s="72">
        <v>2368</v>
      </c>
      <c r="Q18" s="72"/>
      <c r="R18" s="78">
        <v>2368</v>
      </c>
      <c r="S18" s="72">
        <v>12346</v>
      </c>
      <c r="T18" s="78"/>
      <c r="U18" s="78">
        <v>12346</v>
      </c>
    </row>
    <row r="19" spans="1:21" s="82" customFormat="1" ht="75" customHeight="1">
      <c r="A19" s="64" t="s">
        <v>45</v>
      </c>
      <c r="B19" s="75" t="s">
        <v>133</v>
      </c>
      <c r="C19" s="76">
        <v>2</v>
      </c>
      <c r="D19" s="350">
        <v>22213</v>
      </c>
      <c r="E19" s="81"/>
      <c r="F19" s="72"/>
      <c r="G19" s="78"/>
      <c r="H19" s="351" t="s">
        <v>392</v>
      </c>
      <c r="I19" s="72"/>
      <c r="J19" s="79">
        <v>1308</v>
      </c>
      <c r="K19" s="80">
        <f t="shared" si="0"/>
        <v>2</v>
      </c>
      <c r="L19" s="80">
        <f t="shared" si="1"/>
        <v>20905</v>
      </c>
      <c r="M19" s="72">
        <f t="shared" si="2"/>
        <v>8725</v>
      </c>
      <c r="N19" s="81">
        <f t="shared" si="3"/>
        <v>0</v>
      </c>
      <c r="O19" s="72">
        <f t="shared" si="4"/>
        <v>8725</v>
      </c>
      <c r="P19" s="72">
        <f t="shared" si="5"/>
        <v>2880</v>
      </c>
      <c r="Q19" s="72"/>
      <c r="R19" s="78">
        <v>2880</v>
      </c>
      <c r="S19" s="72">
        <f t="shared" si="6"/>
        <v>5845</v>
      </c>
      <c r="T19" s="78"/>
      <c r="U19" s="78">
        <v>5845</v>
      </c>
    </row>
    <row r="20" spans="1:21" s="82" customFormat="1" ht="61.5" customHeight="1">
      <c r="A20" s="64" t="s">
        <v>46</v>
      </c>
      <c r="B20" s="75" t="s">
        <v>145</v>
      </c>
      <c r="C20" s="76">
        <v>5</v>
      </c>
      <c r="D20" s="350">
        <v>810787.94</v>
      </c>
      <c r="E20" s="383" t="s">
        <v>40</v>
      </c>
      <c r="F20" s="72"/>
      <c r="G20" s="78">
        <v>10400</v>
      </c>
      <c r="H20" s="72" t="s">
        <v>22</v>
      </c>
      <c r="I20" s="72"/>
      <c r="J20" s="79">
        <v>45589.99</v>
      </c>
      <c r="K20" s="80">
        <f t="shared" si="0"/>
        <v>5</v>
      </c>
      <c r="L20" s="80">
        <f t="shared" si="1"/>
        <v>775597.95</v>
      </c>
      <c r="M20" s="72">
        <f t="shared" si="2"/>
        <v>38995</v>
      </c>
      <c r="N20" s="81">
        <f t="shared" si="3"/>
        <v>0</v>
      </c>
      <c r="O20" s="72">
        <f t="shared" si="4"/>
        <v>38995</v>
      </c>
      <c r="P20" s="72">
        <v>8677</v>
      </c>
      <c r="Q20" s="72"/>
      <c r="R20" s="78">
        <v>8677</v>
      </c>
      <c r="S20" s="72">
        <v>30318</v>
      </c>
      <c r="T20" s="78"/>
      <c r="U20" s="78">
        <v>30318</v>
      </c>
    </row>
    <row r="21" spans="1:21" s="82" customFormat="1" ht="61.5" customHeight="1">
      <c r="A21" s="64" t="s">
        <v>47</v>
      </c>
      <c r="B21" s="75" t="s">
        <v>143</v>
      </c>
      <c r="C21" s="76">
        <v>19</v>
      </c>
      <c r="D21" s="350">
        <v>14446999</v>
      </c>
      <c r="E21" s="81" t="s">
        <v>40</v>
      </c>
      <c r="F21" s="72"/>
      <c r="G21" s="78">
        <v>592955</v>
      </c>
      <c r="H21" s="351" t="s">
        <v>110</v>
      </c>
      <c r="I21" s="72"/>
      <c r="J21" s="79">
        <v>466710</v>
      </c>
      <c r="K21" s="80">
        <f t="shared" si="0"/>
        <v>19</v>
      </c>
      <c r="L21" s="80">
        <f t="shared" si="1"/>
        <v>14573244</v>
      </c>
      <c r="M21" s="72">
        <f t="shared" si="2"/>
        <v>214217.77</v>
      </c>
      <c r="N21" s="81">
        <f t="shared" si="3"/>
        <v>0</v>
      </c>
      <c r="O21" s="72">
        <f t="shared" si="4"/>
        <v>214217.77</v>
      </c>
      <c r="P21" s="72">
        <f t="shared" si="5"/>
        <v>65350</v>
      </c>
      <c r="Q21" s="72"/>
      <c r="R21" s="78">
        <v>65350</v>
      </c>
      <c r="S21" s="72">
        <f t="shared" si="6"/>
        <v>148867.76999999999</v>
      </c>
      <c r="T21" s="78"/>
      <c r="U21" s="74">
        <v>148867.76999999999</v>
      </c>
    </row>
    <row r="22" spans="1:21" s="82" customFormat="1" ht="61.5" customHeight="1">
      <c r="A22" s="83" t="s">
        <v>49</v>
      </c>
      <c r="B22" s="84" t="s">
        <v>138</v>
      </c>
      <c r="C22" s="347">
        <v>1</v>
      </c>
      <c r="D22" s="348">
        <v>55768</v>
      </c>
      <c r="E22" s="349"/>
      <c r="F22" s="73"/>
      <c r="G22" s="74"/>
      <c r="H22" s="73" t="s">
        <v>22</v>
      </c>
      <c r="I22" s="73"/>
      <c r="J22" s="85">
        <v>2201</v>
      </c>
      <c r="K22" s="80">
        <f t="shared" si="0"/>
        <v>1</v>
      </c>
      <c r="L22" s="80">
        <f t="shared" si="1"/>
        <v>53567</v>
      </c>
      <c r="M22" s="72">
        <f t="shared" si="2"/>
        <v>0</v>
      </c>
      <c r="N22" s="81">
        <f t="shared" si="3"/>
        <v>0</v>
      </c>
      <c r="O22" s="72">
        <f t="shared" si="4"/>
        <v>0</v>
      </c>
      <c r="P22" s="72">
        <f t="shared" si="5"/>
        <v>0</v>
      </c>
      <c r="Q22" s="73"/>
      <c r="R22" s="74"/>
      <c r="S22" s="72">
        <f t="shared" si="6"/>
        <v>0</v>
      </c>
      <c r="T22" s="74"/>
      <c r="U22" s="74"/>
    </row>
    <row r="23" spans="1:21" s="82" customFormat="1" ht="61.5" customHeight="1">
      <c r="A23" s="83" t="s">
        <v>50</v>
      </c>
      <c r="B23" s="84" t="s">
        <v>139</v>
      </c>
      <c r="C23" s="347">
        <v>25</v>
      </c>
      <c r="D23" s="348">
        <v>2476991</v>
      </c>
      <c r="E23" s="349" t="s">
        <v>394</v>
      </c>
      <c r="F23" s="73">
        <v>1</v>
      </c>
      <c r="G23" s="74">
        <v>155150</v>
      </c>
      <c r="H23" s="73" t="s">
        <v>22</v>
      </c>
      <c r="I23" s="73"/>
      <c r="J23" s="85">
        <v>120216</v>
      </c>
      <c r="K23" s="80">
        <f t="shared" si="0"/>
        <v>26</v>
      </c>
      <c r="L23" s="80">
        <f t="shared" si="1"/>
        <v>2511925</v>
      </c>
      <c r="M23" s="72">
        <f t="shared" si="2"/>
        <v>0</v>
      </c>
      <c r="N23" s="81">
        <f t="shared" si="3"/>
        <v>0</v>
      </c>
      <c r="O23" s="72">
        <f t="shared" si="4"/>
        <v>0</v>
      </c>
      <c r="P23" s="72">
        <f t="shared" si="5"/>
        <v>0</v>
      </c>
      <c r="Q23" s="73"/>
      <c r="R23" s="74"/>
      <c r="S23" s="72">
        <f t="shared" si="6"/>
        <v>0</v>
      </c>
      <c r="T23" s="74"/>
      <c r="U23" s="74"/>
    </row>
    <row r="24" spans="1:21" s="82" customFormat="1" ht="61.5" customHeight="1">
      <c r="A24" s="83" t="s">
        <v>51</v>
      </c>
      <c r="B24" s="84" t="s">
        <v>21</v>
      </c>
      <c r="C24" s="347">
        <v>3</v>
      </c>
      <c r="D24" s="348">
        <v>357739.13</v>
      </c>
      <c r="E24" s="349"/>
      <c r="F24" s="73"/>
      <c r="G24" s="74"/>
      <c r="H24" s="357" t="s">
        <v>110</v>
      </c>
      <c r="I24" s="357">
        <v>1</v>
      </c>
      <c r="J24" s="85">
        <v>258053.33</v>
      </c>
      <c r="K24" s="80">
        <f t="shared" si="0"/>
        <v>2</v>
      </c>
      <c r="L24" s="80">
        <f t="shared" si="1"/>
        <v>99685.800000000017</v>
      </c>
      <c r="M24" s="72">
        <f t="shared" si="2"/>
        <v>0</v>
      </c>
      <c r="N24" s="81">
        <f t="shared" si="3"/>
        <v>0</v>
      </c>
      <c r="O24" s="72">
        <f t="shared" si="4"/>
        <v>0</v>
      </c>
      <c r="P24" s="72">
        <f t="shared" si="5"/>
        <v>0</v>
      </c>
      <c r="Q24" s="73"/>
      <c r="R24" s="74"/>
      <c r="S24" s="72">
        <f t="shared" si="6"/>
        <v>0</v>
      </c>
      <c r="T24" s="74"/>
      <c r="U24" s="74"/>
    </row>
    <row r="25" spans="1:21" s="82" customFormat="1" ht="61.5" customHeight="1">
      <c r="A25" s="64" t="s">
        <v>52</v>
      </c>
      <c r="B25" s="75" t="s">
        <v>140</v>
      </c>
      <c r="C25" s="76">
        <v>3</v>
      </c>
      <c r="D25" s="350">
        <v>396512</v>
      </c>
      <c r="E25" s="77"/>
      <c r="F25" s="351"/>
      <c r="G25" s="369"/>
      <c r="H25" s="357" t="s">
        <v>110</v>
      </c>
      <c r="I25" s="72"/>
      <c r="J25" s="79">
        <v>188630</v>
      </c>
      <c r="K25" s="80">
        <f t="shared" si="0"/>
        <v>3</v>
      </c>
      <c r="L25" s="80">
        <f t="shared" si="1"/>
        <v>207882</v>
      </c>
      <c r="M25" s="72">
        <f t="shared" si="2"/>
        <v>7134</v>
      </c>
      <c r="N25" s="81">
        <f t="shared" si="3"/>
        <v>0</v>
      </c>
      <c r="O25" s="72">
        <f t="shared" si="4"/>
        <v>7134</v>
      </c>
      <c r="P25" s="72">
        <f t="shared" si="5"/>
        <v>2710</v>
      </c>
      <c r="Q25" s="72"/>
      <c r="R25" s="78">
        <v>2710</v>
      </c>
      <c r="S25" s="72">
        <f t="shared" si="6"/>
        <v>4424</v>
      </c>
      <c r="T25" s="78"/>
      <c r="U25" s="78">
        <v>4424</v>
      </c>
    </row>
    <row r="26" spans="1:21" s="82" customFormat="1" ht="61.5" customHeight="1">
      <c r="A26" s="83">
        <v>14</v>
      </c>
      <c r="B26" s="84" t="s">
        <v>144</v>
      </c>
      <c r="C26" s="347">
        <v>4</v>
      </c>
      <c r="D26" s="348">
        <v>533984</v>
      </c>
      <c r="E26" s="359"/>
      <c r="F26" s="357"/>
      <c r="G26" s="360"/>
      <c r="H26" s="357" t="s">
        <v>110</v>
      </c>
      <c r="I26" s="73"/>
      <c r="J26" s="85">
        <v>13953</v>
      </c>
      <c r="K26" s="80">
        <v>4</v>
      </c>
      <c r="L26" s="80">
        <v>520031</v>
      </c>
      <c r="M26" s="72">
        <v>32505</v>
      </c>
      <c r="N26" s="81">
        <f t="shared" si="3"/>
        <v>0</v>
      </c>
      <c r="O26" s="72">
        <v>32505</v>
      </c>
      <c r="P26" s="72">
        <v>6829</v>
      </c>
      <c r="Q26" s="73"/>
      <c r="R26" s="74">
        <v>6829</v>
      </c>
      <c r="S26" s="72">
        <v>25676</v>
      </c>
      <c r="T26" s="74"/>
      <c r="U26" s="74">
        <v>25676</v>
      </c>
    </row>
    <row r="27" spans="1:21" s="82" customFormat="1" ht="61.5" customHeight="1">
      <c r="A27" s="83">
        <v>15</v>
      </c>
      <c r="B27" s="84" t="s">
        <v>141</v>
      </c>
      <c r="C27" s="347">
        <v>22</v>
      </c>
      <c r="D27" s="348">
        <v>3539768.77</v>
      </c>
      <c r="E27" s="359" t="s">
        <v>40</v>
      </c>
      <c r="F27" s="357"/>
      <c r="G27" s="360">
        <v>762513.07</v>
      </c>
      <c r="H27" s="357" t="s">
        <v>110</v>
      </c>
      <c r="I27" s="73"/>
      <c r="J27" s="85">
        <v>171897.4</v>
      </c>
      <c r="K27" s="80">
        <f t="shared" si="0"/>
        <v>22</v>
      </c>
      <c r="L27" s="80">
        <f t="shared" si="1"/>
        <v>4130384.44</v>
      </c>
      <c r="M27" s="72">
        <f t="shared" si="2"/>
        <v>0</v>
      </c>
      <c r="N27" s="81">
        <f t="shared" si="3"/>
        <v>0</v>
      </c>
      <c r="O27" s="72">
        <f t="shared" si="4"/>
        <v>0</v>
      </c>
      <c r="P27" s="72">
        <f t="shared" si="5"/>
        <v>0</v>
      </c>
      <c r="Q27" s="73"/>
      <c r="R27" s="74"/>
      <c r="S27" s="72">
        <f t="shared" si="6"/>
        <v>0</v>
      </c>
      <c r="T27" s="74"/>
      <c r="U27" s="74"/>
    </row>
    <row r="28" spans="1:21" s="82" customFormat="1" ht="61.5" customHeight="1">
      <c r="A28" s="83">
        <v>15</v>
      </c>
      <c r="B28" s="84" t="s">
        <v>142</v>
      </c>
      <c r="C28" s="347">
        <v>60</v>
      </c>
      <c r="D28" s="348">
        <v>145544682</v>
      </c>
      <c r="E28" s="387" t="s">
        <v>397</v>
      </c>
      <c r="F28" s="73">
        <v>9</v>
      </c>
      <c r="G28" s="74">
        <v>5461828</v>
      </c>
      <c r="H28" s="357" t="s">
        <v>398</v>
      </c>
      <c r="I28" s="73">
        <v>14</v>
      </c>
      <c r="J28" s="85">
        <v>11346099</v>
      </c>
      <c r="K28" s="80">
        <f t="shared" si="0"/>
        <v>55</v>
      </c>
      <c r="L28" s="80">
        <f t="shared" si="1"/>
        <v>139660411</v>
      </c>
      <c r="M28" s="72">
        <f t="shared" si="2"/>
        <v>506369.12</v>
      </c>
      <c r="N28" s="81">
        <f t="shared" si="3"/>
        <v>320868.18</v>
      </c>
      <c r="O28" s="72">
        <v>185500.94</v>
      </c>
      <c r="P28" s="72">
        <f t="shared" si="5"/>
        <v>131709.71</v>
      </c>
      <c r="Q28" s="73">
        <v>87588.97</v>
      </c>
      <c r="R28" s="74">
        <v>44120.74</v>
      </c>
      <c r="S28" s="72">
        <f t="shared" si="6"/>
        <v>374659.41000000003</v>
      </c>
      <c r="T28" s="74">
        <v>233279.21</v>
      </c>
      <c r="U28" s="74">
        <v>141380.20000000001</v>
      </c>
    </row>
    <row r="29" spans="1:21" s="92" customFormat="1" ht="18.75" customHeight="1">
      <c r="A29" s="88"/>
      <c r="B29" s="87" t="s">
        <v>24</v>
      </c>
      <c r="C29" s="89">
        <f>SUM(C13:C28)</f>
        <v>181</v>
      </c>
      <c r="D29" s="90">
        <f>SUM(D13:D28)</f>
        <v>170632596.16</v>
      </c>
      <c r="E29" s="86">
        <f t="shared" ref="E29:T29" si="7">SUM(E13:E28)</f>
        <v>0</v>
      </c>
      <c r="F29" s="86">
        <f t="shared" si="7"/>
        <v>10</v>
      </c>
      <c r="G29" s="86">
        <f t="shared" si="7"/>
        <v>7443099.8399999999</v>
      </c>
      <c r="H29" s="86">
        <f t="shared" si="7"/>
        <v>0</v>
      </c>
      <c r="I29" s="86">
        <f t="shared" si="7"/>
        <v>19</v>
      </c>
      <c r="J29" s="86">
        <f t="shared" si="7"/>
        <v>12746175.08</v>
      </c>
      <c r="K29" s="90">
        <f t="shared" si="0"/>
        <v>172</v>
      </c>
      <c r="L29" s="90">
        <f t="shared" si="1"/>
        <v>165329520.91999999</v>
      </c>
      <c r="M29" s="86">
        <f t="shared" si="2"/>
        <v>915651.95</v>
      </c>
      <c r="N29" s="91">
        <f t="shared" si="3"/>
        <v>320868.18</v>
      </c>
      <c r="O29" s="86">
        <f t="shared" si="4"/>
        <v>594783.77</v>
      </c>
      <c r="P29" s="86">
        <f t="shared" si="5"/>
        <v>246366.74</v>
      </c>
      <c r="Q29" s="86">
        <f t="shared" si="7"/>
        <v>87588.97</v>
      </c>
      <c r="R29" s="86">
        <f>SUM(R13:R28)</f>
        <v>158777.76999999999</v>
      </c>
      <c r="S29" s="86">
        <f>T29+U29</f>
        <v>669285.21</v>
      </c>
      <c r="T29" s="86">
        <f t="shared" si="7"/>
        <v>233279.21</v>
      </c>
      <c r="U29" s="86">
        <f>SUM(U13:U28)</f>
        <v>436006</v>
      </c>
    </row>
    <row r="30" spans="1:21">
      <c r="D30" s="63"/>
      <c r="J30" s="63"/>
      <c r="L30" s="63"/>
      <c r="M30" s="63"/>
      <c r="N30" s="63"/>
      <c r="O30" s="63"/>
      <c r="P30" s="63"/>
      <c r="Q30" s="63"/>
      <c r="R30" s="63"/>
      <c r="S30" s="63"/>
      <c r="T30" s="63"/>
      <c r="U30" s="63"/>
    </row>
    <row r="31" spans="1:21">
      <c r="B31" s="49" t="s">
        <v>376</v>
      </c>
      <c r="D31" s="63"/>
      <c r="J31" s="63"/>
      <c r="L31" s="63"/>
      <c r="M31" s="63"/>
      <c r="N31" s="63"/>
      <c r="O31" s="63"/>
      <c r="P31" s="63"/>
      <c r="Q31" s="63"/>
      <c r="R31" s="63"/>
      <c r="S31" s="63"/>
      <c r="T31" s="63"/>
      <c r="U31" s="63"/>
    </row>
    <row r="38" spans="1:21">
      <c r="B38" s="49" t="s">
        <v>377</v>
      </c>
    </row>
    <row r="39" spans="1:21" s="250" customFormat="1" ht="12" customHeight="1">
      <c r="A39" s="248"/>
      <c r="B39" s="248"/>
      <c r="C39" s="248">
        <f t="shared" ref="C39:U39" si="8">SUM(C13:C28)</f>
        <v>181</v>
      </c>
      <c r="D39" s="248">
        <f t="shared" si="8"/>
        <v>170632596.16</v>
      </c>
      <c r="E39" s="248">
        <f t="shared" si="8"/>
        <v>0</v>
      </c>
      <c r="F39" s="248">
        <f t="shared" si="8"/>
        <v>10</v>
      </c>
      <c r="G39" s="248">
        <f t="shared" si="8"/>
        <v>7443099.8399999999</v>
      </c>
      <c r="H39" s="248">
        <f t="shared" si="8"/>
        <v>0</v>
      </c>
      <c r="I39" s="248">
        <f t="shared" si="8"/>
        <v>19</v>
      </c>
      <c r="J39" s="248">
        <f t="shared" si="8"/>
        <v>12746175.08</v>
      </c>
      <c r="K39" s="248">
        <f t="shared" si="8"/>
        <v>172</v>
      </c>
      <c r="L39" s="248">
        <f t="shared" si="8"/>
        <v>165329520.92000002</v>
      </c>
      <c r="M39" s="248">
        <f t="shared" si="8"/>
        <v>915651.89</v>
      </c>
      <c r="N39" s="248">
        <f t="shared" si="8"/>
        <v>320868.18</v>
      </c>
      <c r="O39" s="248">
        <f t="shared" si="8"/>
        <v>594783.77</v>
      </c>
      <c r="P39" s="248">
        <f t="shared" si="8"/>
        <v>246366.74</v>
      </c>
      <c r="Q39" s="248">
        <f t="shared" si="8"/>
        <v>87588.97</v>
      </c>
      <c r="R39" s="248">
        <f t="shared" si="8"/>
        <v>158777.76999999999</v>
      </c>
      <c r="S39" s="248">
        <f t="shared" si="8"/>
        <v>669285.21</v>
      </c>
      <c r="T39" s="248">
        <f t="shared" si="8"/>
        <v>233279.21</v>
      </c>
      <c r="U39" s="248">
        <f t="shared" si="8"/>
        <v>436006</v>
      </c>
    </row>
  </sheetData>
  <mergeCells count="32">
    <mergeCell ref="P9:P10"/>
    <mergeCell ref="Q9:R9"/>
    <mergeCell ref="S9:S10"/>
    <mergeCell ref="P7:U7"/>
    <mergeCell ref="E8:G8"/>
    <mergeCell ref="H8:J8"/>
    <mergeCell ref="M8:M10"/>
    <mergeCell ref="N8:O8"/>
    <mergeCell ref="P8:R8"/>
    <mergeCell ref="S8:U8"/>
    <mergeCell ref="J9:J10"/>
    <mergeCell ref="K9:K10"/>
    <mergeCell ref="L9:L10"/>
    <mergeCell ref="T9:U9"/>
    <mergeCell ref="E9:E10"/>
    <mergeCell ref="F9:F10"/>
    <mergeCell ref="D1:N1"/>
    <mergeCell ref="D2:N2"/>
    <mergeCell ref="D3:N3"/>
    <mergeCell ref="M7:O7"/>
    <mergeCell ref="N9:N10"/>
    <mergeCell ref="O9:O10"/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</mergeCells>
  <pageMargins left="0.7" right="0.7" top="0.75" bottom="0.75" header="0.3" footer="0.3"/>
  <pageSetup paperSize="9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U36"/>
  <sheetViews>
    <sheetView tabSelected="1" zoomScale="125" zoomScaleNormal="125" workbookViewId="0">
      <selection activeCell="N24" sqref="N24"/>
    </sheetView>
  </sheetViews>
  <sheetFormatPr defaultRowHeight="14.25"/>
  <cols>
    <col min="1" max="1" width="2" customWidth="1"/>
    <col min="2" max="2" width="9" customWidth="1"/>
    <col min="3" max="3" width="2.625" customWidth="1"/>
    <col min="4" max="4" width="7.375" customWidth="1"/>
    <col min="5" max="5" width="6.375" customWidth="1"/>
    <col min="6" max="6" width="2.625" customWidth="1"/>
    <col min="7" max="7" width="6.5" customWidth="1"/>
    <col min="8" max="8" width="7" customWidth="1"/>
    <col min="9" max="9" width="2.625" customWidth="1"/>
    <col min="10" max="10" width="6.5" customWidth="1"/>
    <col min="11" max="11" width="3.5" customWidth="1"/>
    <col min="12" max="12" width="7.75" customWidth="1"/>
    <col min="13" max="13" width="4.375" customWidth="1"/>
    <col min="14" max="14" width="6" customWidth="1"/>
    <col min="15" max="15" width="6.125" customWidth="1"/>
    <col min="16" max="18" width="6.375" customWidth="1"/>
    <col min="19" max="21" width="6.875" customWidth="1"/>
  </cols>
  <sheetData>
    <row r="1" spans="1:21">
      <c r="C1" s="521" t="s">
        <v>0</v>
      </c>
      <c r="D1" s="522"/>
      <c r="E1" s="522"/>
      <c r="F1" s="522"/>
      <c r="G1" s="522"/>
      <c r="H1" s="522"/>
      <c r="I1" s="522"/>
      <c r="J1" s="522"/>
      <c r="K1" s="522"/>
      <c r="L1" s="522"/>
      <c r="M1" s="522"/>
      <c r="N1" s="17"/>
      <c r="O1" s="17"/>
      <c r="P1" s="17"/>
      <c r="Q1" s="17"/>
    </row>
    <row r="2" spans="1:21">
      <c r="C2" s="521" t="s">
        <v>1</v>
      </c>
      <c r="D2" s="522"/>
      <c r="E2" s="522"/>
      <c r="F2" s="522"/>
      <c r="G2" s="522"/>
      <c r="H2" s="522"/>
      <c r="I2" s="522"/>
      <c r="J2" s="522"/>
      <c r="K2" s="522"/>
      <c r="L2" s="522"/>
      <c r="M2" s="522"/>
      <c r="N2" s="17"/>
      <c r="O2" s="17"/>
      <c r="P2" s="17"/>
      <c r="Q2" s="17"/>
    </row>
    <row r="3" spans="1:21">
      <c r="C3" s="523" t="s">
        <v>390</v>
      </c>
      <c r="D3" s="522"/>
      <c r="E3" s="522"/>
      <c r="F3" s="522"/>
      <c r="G3" s="522"/>
      <c r="H3" s="522"/>
      <c r="I3" s="522"/>
      <c r="J3" s="522"/>
      <c r="K3" s="522"/>
      <c r="L3" s="522"/>
      <c r="M3" s="522"/>
      <c r="O3" s="21"/>
      <c r="P3" s="21" t="s">
        <v>53</v>
      </c>
      <c r="Q3" s="21"/>
    </row>
    <row r="4" spans="1:21">
      <c r="N4" s="21"/>
      <c r="O4" s="21"/>
      <c r="P4" s="21" t="s">
        <v>3</v>
      </c>
    </row>
    <row r="5" spans="1:21">
      <c r="E5" s="31"/>
      <c r="F5" s="31"/>
      <c r="G5" s="31"/>
      <c r="N5" s="21"/>
      <c r="O5" s="21"/>
      <c r="P5" s="21" t="s">
        <v>4</v>
      </c>
    </row>
    <row r="6" spans="1:21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</row>
    <row r="7" spans="1:21" s="32" customFormat="1" ht="8.25">
      <c r="A7" s="441" t="s">
        <v>57</v>
      </c>
      <c r="B7" s="441" t="s">
        <v>6</v>
      </c>
      <c r="C7" s="452" t="s">
        <v>378</v>
      </c>
      <c r="D7" s="513"/>
      <c r="E7" s="438" t="s">
        <v>7</v>
      </c>
      <c r="F7" s="436"/>
      <c r="G7" s="436"/>
      <c r="H7" s="436"/>
      <c r="I7" s="436"/>
      <c r="J7" s="437"/>
      <c r="K7" s="452" t="s">
        <v>379</v>
      </c>
      <c r="L7" s="516"/>
      <c r="M7" s="436" t="s">
        <v>8</v>
      </c>
      <c r="N7" s="436"/>
      <c r="O7" s="437"/>
      <c r="P7" s="444" t="s">
        <v>9</v>
      </c>
      <c r="Q7" s="445"/>
      <c r="R7" s="445"/>
      <c r="S7" s="445"/>
      <c r="T7" s="445"/>
      <c r="U7" s="446"/>
    </row>
    <row r="8" spans="1:21" s="32" customFormat="1" ht="8.25">
      <c r="A8" s="509"/>
      <c r="B8" s="511"/>
      <c r="C8" s="514"/>
      <c r="D8" s="515"/>
      <c r="E8" s="438" t="s">
        <v>10</v>
      </c>
      <c r="F8" s="436"/>
      <c r="G8" s="437"/>
      <c r="H8" s="438" t="s">
        <v>11</v>
      </c>
      <c r="I8" s="436"/>
      <c r="J8" s="437"/>
      <c r="K8" s="517"/>
      <c r="L8" s="518"/>
      <c r="M8" s="441" t="s">
        <v>12</v>
      </c>
      <c r="N8" s="436" t="s">
        <v>13</v>
      </c>
      <c r="O8" s="437"/>
      <c r="P8" s="438" t="s">
        <v>380</v>
      </c>
      <c r="Q8" s="436"/>
      <c r="R8" s="437"/>
      <c r="S8" s="438" t="s">
        <v>381</v>
      </c>
      <c r="T8" s="436"/>
      <c r="U8" s="437"/>
    </row>
    <row r="9" spans="1:21" s="32" customFormat="1" ht="9.75" customHeight="1">
      <c r="A9" s="509"/>
      <c r="B9" s="511"/>
      <c r="C9" s="462" t="s">
        <v>73</v>
      </c>
      <c r="D9" s="462" t="s">
        <v>14</v>
      </c>
      <c r="E9" s="441" t="s">
        <v>15</v>
      </c>
      <c r="F9" s="463" t="s">
        <v>73</v>
      </c>
      <c r="G9" s="441" t="s">
        <v>14</v>
      </c>
      <c r="H9" s="441" t="s">
        <v>15</v>
      </c>
      <c r="I9" s="463" t="s">
        <v>73</v>
      </c>
      <c r="J9" s="441" t="s">
        <v>74</v>
      </c>
      <c r="K9" s="439" t="s">
        <v>16</v>
      </c>
      <c r="L9" s="439" t="s">
        <v>17</v>
      </c>
      <c r="M9" s="525"/>
      <c r="N9" s="441" t="s">
        <v>18</v>
      </c>
      <c r="O9" s="441" t="s">
        <v>19</v>
      </c>
      <c r="P9" s="441" t="s">
        <v>12</v>
      </c>
      <c r="Q9" s="438" t="s">
        <v>13</v>
      </c>
      <c r="R9" s="437"/>
      <c r="S9" s="441" t="s">
        <v>12</v>
      </c>
      <c r="T9" s="438" t="s">
        <v>13</v>
      </c>
      <c r="U9" s="437"/>
    </row>
    <row r="10" spans="1:21" s="32" customFormat="1" ht="53.25" customHeight="1">
      <c r="A10" s="510"/>
      <c r="B10" s="512"/>
      <c r="C10" s="519"/>
      <c r="D10" s="519"/>
      <c r="E10" s="512"/>
      <c r="F10" s="520"/>
      <c r="G10" s="512"/>
      <c r="H10" s="512"/>
      <c r="I10" s="520"/>
      <c r="J10" s="512"/>
      <c r="K10" s="519"/>
      <c r="L10" s="519"/>
      <c r="M10" s="524"/>
      <c r="N10" s="524"/>
      <c r="O10" s="524"/>
      <c r="P10" s="524"/>
      <c r="Q10" s="25" t="s">
        <v>18</v>
      </c>
      <c r="R10" s="25" t="s">
        <v>19</v>
      </c>
      <c r="S10" s="524"/>
      <c r="T10" s="26" t="s">
        <v>18</v>
      </c>
      <c r="U10" s="27" t="s">
        <v>19</v>
      </c>
    </row>
    <row r="11" spans="1:21" s="49" customFormat="1" ht="9.75">
      <c r="A11" s="58">
        <v>1</v>
      </c>
      <c r="B11" s="58">
        <v>2</v>
      </c>
      <c r="C11" s="59">
        <v>3</v>
      </c>
      <c r="D11" s="60">
        <v>4</v>
      </c>
      <c r="E11" s="58">
        <v>5</v>
      </c>
      <c r="F11" s="55">
        <v>6</v>
      </c>
      <c r="G11" s="55">
        <v>7</v>
      </c>
      <c r="H11" s="55">
        <v>8</v>
      </c>
      <c r="I11" s="55">
        <v>9</v>
      </c>
      <c r="J11" s="55">
        <v>10</v>
      </c>
      <c r="K11" s="59">
        <v>11</v>
      </c>
      <c r="L11" s="59">
        <v>12</v>
      </c>
      <c r="M11" s="55">
        <v>13</v>
      </c>
      <c r="N11" s="55">
        <v>14</v>
      </c>
      <c r="O11" s="61">
        <v>15</v>
      </c>
      <c r="P11" s="58">
        <v>16</v>
      </c>
      <c r="Q11" s="55">
        <v>17</v>
      </c>
      <c r="R11" s="55">
        <v>18</v>
      </c>
      <c r="S11" s="55">
        <v>19</v>
      </c>
      <c r="T11" s="55">
        <v>20</v>
      </c>
      <c r="U11" s="55">
        <v>21</v>
      </c>
    </row>
    <row r="12" spans="1:21" s="118" customFormat="1" ht="28.5">
      <c r="A12" s="64"/>
      <c r="B12" s="65" t="s">
        <v>75</v>
      </c>
      <c r="C12" s="76"/>
      <c r="D12" s="76"/>
      <c r="E12" s="116"/>
      <c r="F12" s="64"/>
      <c r="G12" s="64"/>
      <c r="H12" s="64"/>
      <c r="I12" s="64"/>
      <c r="J12" s="116"/>
      <c r="K12" s="117">
        <f>C12+F12-I12</f>
        <v>0</v>
      </c>
      <c r="L12" s="70">
        <f>D12+G12-J12</f>
        <v>0</v>
      </c>
      <c r="M12" s="128">
        <f>P12+S12</f>
        <v>0</v>
      </c>
      <c r="N12" s="129">
        <f>Q12+T12</f>
        <v>0</v>
      </c>
      <c r="O12" s="128">
        <f>R12+U12</f>
        <v>0</v>
      </c>
      <c r="P12" s="128">
        <f>Q12+R12</f>
        <v>0</v>
      </c>
      <c r="Q12" s="128"/>
      <c r="R12" s="128"/>
      <c r="S12" s="128">
        <f>T12+U12</f>
        <v>0</v>
      </c>
      <c r="T12" s="64"/>
      <c r="U12" s="64"/>
    </row>
    <row r="13" spans="1:21" s="120" customFormat="1" ht="74.25" customHeight="1">
      <c r="A13" s="64">
        <v>1</v>
      </c>
      <c r="B13" s="75" t="s">
        <v>61</v>
      </c>
      <c r="C13" s="76">
        <v>17</v>
      </c>
      <c r="D13" s="350">
        <v>13666.22</v>
      </c>
      <c r="E13" s="77" t="s">
        <v>76</v>
      </c>
      <c r="F13" s="72">
        <v>3</v>
      </c>
      <c r="G13" s="78">
        <v>7254</v>
      </c>
      <c r="H13" s="351" t="s">
        <v>113</v>
      </c>
      <c r="I13" s="72">
        <v>2</v>
      </c>
      <c r="J13" s="79">
        <v>9080.7199999999993</v>
      </c>
      <c r="K13" s="76">
        <f t="shared" ref="K13:K27" si="0">C13+F13-I13</f>
        <v>18</v>
      </c>
      <c r="L13" s="80">
        <f t="shared" ref="L13:L26" si="1">D13+G13-J13</f>
        <v>11839.500000000002</v>
      </c>
      <c r="M13" s="64">
        <f t="shared" ref="M13:M27" si="2">P13+S13</f>
        <v>0</v>
      </c>
      <c r="N13" s="116">
        <f t="shared" ref="N13:N27" si="3">Q13+T13</f>
        <v>0</v>
      </c>
      <c r="O13" s="64">
        <f t="shared" ref="O13:O27" si="4">R13+U13</f>
        <v>0</v>
      </c>
      <c r="P13" s="64">
        <f t="shared" ref="P13:P27" si="5">Q13+R13</f>
        <v>0</v>
      </c>
      <c r="Q13" s="72"/>
      <c r="R13" s="72"/>
      <c r="S13" s="64">
        <f t="shared" ref="S13:S27" si="6">T13+U13</f>
        <v>0</v>
      </c>
      <c r="T13" s="72"/>
      <c r="U13" s="72"/>
    </row>
    <row r="14" spans="1:21" s="120" customFormat="1" ht="74.25" customHeight="1">
      <c r="A14" s="64">
        <v>2</v>
      </c>
      <c r="B14" s="75" t="s">
        <v>62</v>
      </c>
      <c r="C14" s="76">
        <v>1</v>
      </c>
      <c r="D14" s="350">
        <v>0</v>
      </c>
      <c r="E14" s="81"/>
      <c r="F14" s="72"/>
      <c r="G14" s="78"/>
      <c r="H14" s="351"/>
      <c r="I14" s="72"/>
      <c r="J14" s="79"/>
      <c r="K14" s="76">
        <f t="shared" si="0"/>
        <v>1</v>
      </c>
      <c r="L14" s="80">
        <f t="shared" si="1"/>
        <v>0</v>
      </c>
      <c r="M14" s="64">
        <f t="shared" si="2"/>
        <v>0</v>
      </c>
      <c r="N14" s="116">
        <f t="shared" si="3"/>
        <v>0</v>
      </c>
      <c r="O14" s="64">
        <f t="shared" si="4"/>
        <v>0</v>
      </c>
      <c r="P14" s="64">
        <f t="shared" si="5"/>
        <v>0</v>
      </c>
      <c r="Q14" s="72"/>
      <c r="R14" s="72"/>
      <c r="S14" s="64">
        <f t="shared" si="6"/>
        <v>0</v>
      </c>
      <c r="T14" s="72"/>
      <c r="U14" s="72"/>
    </row>
    <row r="15" spans="1:21" s="120" customFormat="1" ht="74.25" customHeight="1">
      <c r="A15" s="83">
        <v>3</v>
      </c>
      <c r="B15" s="84" t="s">
        <v>72</v>
      </c>
      <c r="C15" s="347">
        <v>92</v>
      </c>
      <c r="D15" s="348">
        <v>0</v>
      </c>
      <c r="E15" s="359"/>
      <c r="F15" s="73"/>
      <c r="G15" s="74"/>
      <c r="H15" s="73"/>
      <c r="I15" s="73"/>
      <c r="J15" s="85"/>
      <c r="K15" s="76">
        <f t="shared" si="0"/>
        <v>92</v>
      </c>
      <c r="L15" s="80">
        <f t="shared" si="1"/>
        <v>0</v>
      </c>
      <c r="M15" s="64">
        <f t="shared" si="2"/>
        <v>0</v>
      </c>
      <c r="N15" s="116">
        <f t="shared" si="3"/>
        <v>0</v>
      </c>
      <c r="O15" s="64">
        <f t="shared" si="4"/>
        <v>0</v>
      </c>
      <c r="P15" s="64">
        <f t="shared" si="5"/>
        <v>0</v>
      </c>
      <c r="Q15" s="73"/>
      <c r="R15" s="73"/>
      <c r="S15" s="64">
        <f t="shared" si="6"/>
        <v>0</v>
      </c>
      <c r="T15" s="73"/>
      <c r="U15" s="73"/>
    </row>
    <row r="16" spans="1:21" s="120" customFormat="1" ht="74.25" customHeight="1">
      <c r="A16" s="64">
        <v>4</v>
      </c>
      <c r="B16" s="75" t="s">
        <v>63</v>
      </c>
      <c r="C16" s="76">
        <v>4</v>
      </c>
      <c r="D16" s="350">
        <v>0</v>
      </c>
      <c r="E16" s="81"/>
      <c r="F16" s="72"/>
      <c r="G16" s="78"/>
      <c r="H16" s="72"/>
      <c r="I16" s="72"/>
      <c r="J16" s="78"/>
      <c r="K16" s="76">
        <f t="shared" si="0"/>
        <v>4</v>
      </c>
      <c r="L16" s="80">
        <f t="shared" si="1"/>
        <v>0</v>
      </c>
      <c r="M16" s="64"/>
      <c r="N16" s="116"/>
      <c r="O16" s="64"/>
      <c r="P16" s="64"/>
      <c r="Q16" s="72"/>
      <c r="R16" s="72"/>
      <c r="S16" s="64"/>
      <c r="T16" s="72"/>
      <c r="U16" s="72"/>
    </row>
    <row r="17" spans="1:21" s="120" customFormat="1" ht="74.25" customHeight="1">
      <c r="A17" s="64">
        <v>5</v>
      </c>
      <c r="B17" s="75" t="s">
        <v>23</v>
      </c>
      <c r="C17" s="76">
        <v>5</v>
      </c>
      <c r="D17" s="350">
        <v>9625</v>
      </c>
      <c r="E17" s="81"/>
      <c r="F17" s="72"/>
      <c r="G17" s="78"/>
      <c r="H17" s="351" t="s">
        <v>22</v>
      </c>
      <c r="I17" s="72"/>
      <c r="J17" s="79">
        <v>1375</v>
      </c>
      <c r="K17" s="80">
        <f>C17+F17-I17</f>
        <v>5</v>
      </c>
      <c r="L17" s="80">
        <f t="shared" si="1"/>
        <v>8250</v>
      </c>
      <c r="M17" s="64">
        <f t="shared" si="2"/>
        <v>0</v>
      </c>
      <c r="N17" s="116">
        <f t="shared" si="3"/>
        <v>0</v>
      </c>
      <c r="O17" s="64">
        <f t="shared" si="4"/>
        <v>0</v>
      </c>
      <c r="P17" s="64">
        <f t="shared" si="5"/>
        <v>0</v>
      </c>
      <c r="Q17" s="72"/>
      <c r="R17" s="72"/>
      <c r="S17" s="64">
        <f t="shared" si="6"/>
        <v>0</v>
      </c>
      <c r="T17" s="72"/>
      <c r="U17" s="72"/>
    </row>
    <row r="18" spans="1:21" s="120" customFormat="1" ht="74.25" customHeight="1">
      <c r="A18" s="64">
        <v>6</v>
      </c>
      <c r="B18" s="75" t="s">
        <v>68</v>
      </c>
      <c r="C18" s="76">
        <v>29</v>
      </c>
      <c r="D18" s="350">
        <v>8694.9</v>
      </c>
      <c r="E18" s="81" t="s">
        <v>26</v>
      </c>
      <c r="F18" s="72">
        <v>1</v>
      </c>
      <c r="G18" s="78">
        <v>6588</v>
      </c>
      <c r="H18" s="351" t="s">
        <v>22</v>
      </c>
      <c r="I18" s="72"/>
      <c r="J18" s="79">
        <v>2049</v>
      </c>
      <c r="K18" s="80">
        <f>C18+F18-I18</f>
        <v>30</v>
      </c>
      <c r="L18" s="80">
        <f t="shared" si="1"/>
        <v>13233.9</v>
      </c>
      <c r="M18" s="64">
        <f t="shared" si="2"/>
        <v>0</v>
      </c>
      <c r="N18" s="116">
        <f t="shared" si="3"/>
        <v>0</v>
      </c>
      <c r="O18" s="64">
        <f t="shared" si="4"/>
        <v>0</v>
      </c>
      <c r="P18" s="64">
        <f t="shared" si="5"/>
        <v>0</v>
      </c>
      <c r="Q18" s="72"/>
      <c r="R18" s="72"/>
      <c r="S18" s="64">
        <f t="shared" si="6"/>
        <v>0</v>
      </c>
      <c r="T18" s="72"/>
      <c r="U18" s="72"/>
    </row>
    <row r="19" spans="1:21" s="120" customFormat="1" ht="74.25" customHeight="1">
      <c r="A19" s="64">
        <v>7</v>
      </c>
      <c r="B19" s="75" t="s">
        <v>64</v>
      </c>
      <c r="C19" s="76">
        <v>18</v>
      </c>
      <c r="D19" s="350">
        <v>1004670.79</v>
      </c>
      <c r="E19" s="81"/>
      <c r="F19" s="72"/>
      <c r="G19" s="78"/>
      <c r="H19" s="351" t="s">
        <v>22</v>
      </c>
      <c r="I19" s="72"/>
      <c r="J19" s="79">
        <v>185756.32</v>
      </c>
      <c r="K19" s="76">
        <f t="shared" si="0"/>
        <v>18</v>
      </c>
      <c r="L19" s="80">
        <f t="shared" si="1"/>
        <v>818914.47</v>
      </c>
      <c r="M19" s="64">
        <f t="shared" si="2"/>
        <v>0</v>
      </c>
      <c r="N19" s="116">
        <f t="shared" si="3"/>
        <v>0</v>
      </c>
      <c r="O19" s="64">
        <f t="shared" si="4"/>
        <v>0</v>
      </c>
      <c r="P19" s="64">
        <f t="shared" si="5"/>
        <v>0</v>
      </c>
      <c r="Q19" s="72"/>
      <c r="R19" s="72"/>
      <c r="S19" s="64">
        <f t="shared" si="6"/>
        <v>0</v>
      </c>
      <c r="T19" s="72"/>
      <c r="U19" s="72"/>
    </row>
    <row r="20" spans="1:21" s="120" customFormat="1" ht="74.25" customHeight="1">
      <c r="A20" s="64">
        <v>8</v>
      </c>
      <c r="B20" s="75" t="s">
        <v>71</v>
      </c>
      <c r="C20" s="76">
        <v>101</v>
      </c>
      <c r="D20" s="350">
        <v>169168</v>
      </c>
      <c r="E20" s="81" t="s">
        <v>26</v>
      </c>
      <c r="F20" s="72">
        <v>22</v>
      </c>
      <c r="G20" s="78">
        <v>43378</v>
      </c>
      <c r="H20" s="351" t="s">
        <v>113</v>
      </c>
      <c r="I20" s="72">
        <v>7</v>
      </c>
      <c r="J20" s="79">
        <v>19652</v>
      </c>
      <c r="K20" s="80">
        <f>C20+F20-I20</f>
        <v>116</v>
      </c>
      <c r="L20" s="80">
        <f t="shared" si="1"/>
        <v>192894</v>
      </c>
      <c r="M20" s="64">
        <f t="shared" si="2"/>
        <v>0</v>
      </c>
      <c r="N20" s="116">
        <f t="shared" si="3"/>
        <v>0</v>
      </c>
      <c r="O20" s="64">
        <f t="shared" si="4"/>
        <v>0</v>
      </c>
      <c r="P20" s="64">
        <f t="shared" si="5"/>
        <v>0</v>
      </c>
      <c r="Q20" s="72"/>
      <c r="R20" s="72"/>
      <c r="S20" s="64">
        <f t="shared" si="6"/>
        <v>0</v>
      </c>
      <c r="T20" s="72"/>
      <c r="U20" s="72"/>
    </row>
    <row r="21" spans="1:21" s="120" customFormat="1" ht="74.25" customHeight="1">
      <c r="A21" s="64">
        <v>9</v>
      </c>
      <c r="B21" s="75" t="s">
        <v>69</v>
      </c>
      <c r="C21" s="76">
        <v>2</v>
      </c>
      <c r="D21" s="350">
        <v>0</v>
      </c>
      <c r="E21" s="81"/>
      <c r="F21" s="72"/>
      <c r="G21" s="78"/>
      <c r="H21" s="72"/>
      <c r="I21" s="72"/>
      <c r="J21" s="79"/>
      <c r="K21" s="76">
        <f t="shared" si="0"/>
        <v>2</v>
      </c>
      <c r="L21" s="80">
        <f t="shared" si="1"/>
        <v>0</v>
      </c>
      <c r="M21" s="64">
        <f t="shared" si="2"/>
        <v>0</v>
      </c>
      <c r="N21" s="116">
        <f t="shared" si="3"/>
        <v>0</v>
      </c>
      <c r="O21" s="64">
        <f t="shared" si="4"/>
        <v>0</v>
      </c>
      <c r="P21" s="64">
        <f t="shared" si="5"/>
        <v>0</v>
      </c>
      <c r="Q21" s="72"/>
      <c r="R21" s="72"/>
      <c r="S21" s="64">
        <f t="shared" si="6"/>
        <v>0</v>
      </c>
      <c r="T21" s="72"/>
      <c r="U21" s="72"/>
    </row>
    <row r="22" spans="1:21" s="120" customFormat="1" ht="74.25" customHeight="1">
      <c r="A22" s="64">
        <v>10</v>
      </c>
      <c r="B22" s="75" t="s">
        <v>21</v>
      </c>
      <c r="C22" s="76">
        <v>27</v>
      </c>
      <c r="D22" s="350">
        <v>662</v>
      </c>
      <c r="E22" s="81" t="s">
        <v>26</v>
      </c>
      <c r="F22" s="72">
        <v>9</v>
      </c>
      <c r="G22" s="78">
        <v>321572.23</v>
      </c>
      <c r="H22" s="351" t="s">
        <v>22</v>
      </c>
      <c r="I22" s="72"/>
      <c r="J22" s="79">
        <v>21430.11</v>
      </c>
      <c r="K22" s="76">
        <f t="shared" si="0"/>
        <v>36</v>
      </c>
      <c r="L22" s="80">
        <f t="shared" si="1"/>
        <v>300804.12</v>
      </c>
      <c r="M22" s="64">
        <f t="shared" si="2"/>
        <v>0</v>
      </c>
      <c r="N22" s="116">
        <f t="shared" si="3"/>
        <v>0</v>
      </c>
      <c r="O22" s="64">
        <f t="shared" si="4"/>
        <v>0</v>
      </c>
      <c r="P22" s="64">
        <f t="shared" si="5"/>
        <v>0</v>
      </c>
      <c r="Q22" s="72"/>
      <c r="R22" s="72"/>
      <c r="S22" s="64">
        <f t="shared" si="6"/>
        <v>0</v>
      </c>
      <c r="T22" s="72"/>
      <c r="U22" s="72"/>
    </row>
    <row r="23" spans="1:21" s="120" customFormat="1" ht="74.25" customHeight="1">
      <c r="A23" s="64">
        <v>11</v>
      </c>
      <c r="B23" s="75" t="s">
        <v>65</v>
      </c>
      <c r="C23" s="76">
        <v>221</v>
      </c>
      <c r="D23" s="350">
        <v>608575</v>
      </c>
      <c r="E23" s="77" t="s">
        <v>401</v>
      </c>
      <c r="F23" s="72">
        <v>165</v>
      </c>
      <c r="G23" s="78">
        <v>831552.6</v>
      </c>
      <c r="H23" s="351" t="s">
        <v>400</v>
      </c>
      <c r="I23" s="72">
        <v>2</v>
      </c>
      <c r="J23" s="79">
        <f>307474.63+176820</f>
        <v>484294.63</v>
      </c>
      <c r="K23" s="76">
        <f t="shared" si="0"/>
        <v>384</v>
      </c>
      <c r="L23" s="80">
        <f t="shared" si="1"/>
        <v>955832.97000000009</v>
      </c>
      <c r="M23" s="64">
        <f t="shared" si="2"/>
        <v>0</v>
      </c>
      <c r="N23" s="116">
        <f t="shared" si="3"/>
        <v>0</v>
      </c>
      <c r="O23" s="64">
        <f t="shared" si="4"/>
        <v>0</v>
      </c>
      <c r="P23" s="64">
        <f t="shared" si="5"/>
        <v>0</v>
      </c>
      <c r="Q23" s="72"/>
      <c r="R23" s="72"/>
      <c r="S23" s="64">
        <f t="shared" si="6"/>
        <v>0</v>
      </c>
      <c r="T23" s="72"/>
      <c r="U23" s="72"/>
    </row>
    <row r="24" spans="1:21" s="120" customFormat="1" ht="74.25" customHeight="1">
      <c r="A24" s="64">
        <v>12</v>
      </c>
      <c r="B24" s="75" t="s">
        <v>67</v>
      </c>
      <c r="C24" s="76">
        <v>11</v>
      </c>
      <c r="D24" s="350">
        <v>10580</v>
      </c>
      <c r="E24" s="77" t="s">
        <v>26</v>
      </c>
      <c r="F24" s="72">
        <v>2</v>
      </c>
      <c r="G24" s="78">
        <v>2083</v>
      </c>
      <c r="H24" s="72" t="s">
        <v>22</v>
      </c>
      <c r="I24" s="72"/>
      <c r="J24" s="79">
        <v>1836</v>
      </c>
      <c r="K24" s="76">
        <f t="shared" si="0"/>
        <v>13</v>
      </c>
      <c r="L24" s="80">
        <f t="shared" si="1"/>
        <v>10827</v>
      </c>
      <c r="M24" s="64">
        <f t="shared" si="2"/>
        <v>0</v>
      </c>
      <c r="N24" s="116">
        <f t="shared" si="3"/>
        <v>0</v>
      </c>
      <c r="O24" s="64">
        <f t="shared" si="4"/>
        <v>0</v>
      </c>
      <c r="P24" s="64">
        <f t="shared" si="5"/>
        <v>0</v>
      </c>
      <c r="Q24" s="72"/>
      <c r="R24" s="72"/>
      <c r="S24" s="64">
        <f t="shared" si="6"/>
        <v>0</v>
      </c>
      <c r="T24" s="72"/>
      <c r="U24" s="72"/>
    </row>
    <row r="25" spans="1:21" s="120" customFormat="1" ht="74.25" customHeight="1">
      <c r="A25" s="64">
        <v>13</v>
      </c>
      <c r="B25" s="75" t="s">
        <v>70</v>
      </c>
      <c r="C25" s="76">
        <v>15</v>
      </c>
      <c r="D25" s="350">
        <v>171204</v>
      </c>
      <c r="E25" s="77"/>
      <c r="F25" s="72"/>
      <c r="G25" s="78"/>
      <c r="H25" s="351" t="s">
        <v>110</v>
      </c>
      <c r="I25" s="72"/>
      <c r="J25" s="79">
        <v>20698</v>
      </c>
      <c r="K25" s="76">
        <f t="shared" si="0"/>
        <v>15</v>
      </c>
      <c r="L25" s="80">
        <f t="shared" si="1"/>
        <v>150506</v>
      </c>
      <c r="M25" s="64">
        <f t="shared" si="2"/>
        <v>0</v>
      </c>
      <c r="N25" s="116">
        <f t="shared" si="3"/>
        <v>0</v>
      </c>
      <c r="O25" s="64">
        <f t="shared" si="4"/>
        <v>0</v>
      </c>
      <c r="P25" s="64">
        <f t="shared" si="5"/>
        <v>0</v>
      </c>
      <c r="Q25" s="72"/>
      <c r="R25" s="72"/>
      <c r="S25" s="64">
        <f t="shared" si="6"/>
        <v>0</v>
      </c>
      <c r="T25" s="72"/>
      <c r="U25" s="72"/>
    </row>
    <row r="26" spans="1:21" s="120" customFormat="1" ht="74.25" customHeight="1">
      <c r="A26" s="64">
        <v>14</v>
      </c>
      <c r="B26" s="75" t="s">
        <v>66</v>
      </c>
      <c r="C26" s="76">
        <v>117</v>
      </c>
      <c r="D26" s="350">
        <v>907225.09</v>
      </c>
      <c r="E26" s="361" t="s">
        <v>26</v>
      </c>
      <c r="F26" s="72">
        <v>20</v>
      </c>
      <c r="G26" s="78">
        <v>213791.11</v>
      </c>
      <c r="H26" s="72" t="s">
        <v>22</v>
      </c>
      <c r="I26" s="72"/>
      <c r="J26" s="79">
        <v>109742.94</v>
      </c>
      <c r="K26" s="76">
        <f t="shared" si="0"/>
        <v>137</v>
      </c>
      <c r="L26" s="80">
        <f t="shared" si="1"/>
        <v>1011273.26</v>
      </c>
      <c r="M26" s="64">
        <f t="shared" si="2"/>
        <v>0</v>
      </c>
      <c r="N26" s="116">
        <f t="shared" si="3"/>
        <v>0</v>
      </c>
      <c r="O26" s="64">
        <f t="shared" si="4"/>
        <v>0</v>
      </c>
      <c r="P26" s="64">
        <f t="shared" si="5"/>
        <v>0</v>
      </c>
      <c r="Q26" s="72"/>
      <c r="R26" s="72"/>
      <c r="S26" s="64">
        <f t="shared" si="6"/>
        <v>0</v>
      </c>
      <c r="T26" s="72"/>
      <c r="U26" s="72"/>
    </row>
    <row r="27" spans="1:21" s="127" customFormat="1" ht="9.75">
      <c r="A27" s="62"/>
      <c r="B27" s="121" t="s">
        <v>24</v>
      </c>
      <c r="C27" s="122">
        <f t="shared" ref="C27:U27" si="7">SUM(C13:C26)</f>
        <v>660</v>
      </c>
      <c r="D27" s="123">
        <f t="shared" si="7"/>
        <v>2904071</v>
      </c>
      <c r="E27" s="124">
        <f t="shared" si="7"/>
        <v>0</v>
      </c>
      <c r="F27" s="124">
        <f t="shared" si="7"/>
        <v>222</v>
      </c>
      <c r="G27" s="124">
        <f t="shared" si="7"/>
        <v>1426218.94</v>
      </c>
      <c r="H27" s="124">
        <f t="shared" si="7"/>
        <v>0</v>
      </c>
      <c r="I27" s="124">
        <f t="shared" si="7"/>
        <v>11</v>
      </c>
      <c r="J27" s="124">
        <f t="shared" si="7"/>
        <v>855914.72</v>
      </c>
      <c r="K27" s="125">
        <f t="shared" si="0"/>
        <v>871</v>
      </c>
      <c r="L27" s="126">
        <f>D27+G27-J27</f>
        <v>3474375.2199999997</v>
      </c>
      <c r="M27" s="62">
        <f t="shared" si="2"/>
        <v>0</v>
      </c>
      <c r="N27" s="121">
        <f t="shared" si="3"/>
        <v>0</v>
      </c>
      <c r="O27" s="62">
        <f t="shared" si="4"/>
        <v>0</v>
      </c>
      <c r="P27" s="62">
        <f t="shared" si="5"/>
        <v>0</v>
      </c>
      <c r="Q27" s="124">
        <f t="shared" si="7"/>
        <v>0</v>
      </c>
      <c r="R27" s="124">
        <f t="shared" si="7"/>
        <v>0</v>
      </c>
      <c r="S27" s="62">
        <f t="shared" si="6"/>
        <v>0</v>
      </c>
      <c r="T27" s="124">
        <f t="shared" si="7"/>
        <v>0</v>
      </c>
      <c r="U27" s="124">
        <f t="shared" si="7"/>
        <v>0</v>
      </c>
    </row>
    <row r="28" spans="1:21">
      <c r="C28" s="119"/>
      <c r="D28" s="119"/>
    </row>
    <row r="29" spans="1:21">
      <c r="B29" s="312" t="s">
        <v>376</v>
      </c>
    </row>
    <row r="30" spans="1:21" ht="15.75" customHeight="1">
      <c r="B30" s="210"/>
    </row>
    <row r="31" spans="1:21" ht="15.75" customHeight="1">
      <c r="B31" s="210"/>
    </row>
    <row r="32" spans="1:21">
      <c r="B32" s="210"/>
    </row>
    <row r="33" spans="1:21">
      <c r="B33" s="210"/>
    </row>
    <row r="34" spans="1:21">
      <c r="B34" s="210"/>
    </row>
    <row r="35" spans="1:21">
      <c r="B35" s="210" t="s">
        <v>377</v>
      </c>
    </row>
    <row r="36" spans="1:21" s="251" customFormat="1" ht="11.25">
      <c r="A36" s="248"/>
      <c r="B36" s="248"/>
      <c r="C36" s="249">
        <f t="shared" ref="C36:U36" si="8">SUM(C13:C26)</f>
        <v>660</v>
      </c>
      <c r="D36" s="249">
        <f t="shared" si="8"/>
        <v>2904071</v>
      </c>
      <c r="E36" s="249">
        <f t="shared" si="8"/>
        <v>0</v>
      </c>
      <c r="F36" s="249">
        <f t="shared" si="8"/>
        <v>222</v>
      </c>
      <c r="G36" s="249">
        <f t="shared" si="8"/>
        <v>1426218.94</v>
      </c>
      <c r="H36" s="249">
        <f t="shared" si="8"/>
        <v>0</v>
      </c>
      <c r="I36" s="249">
        <f t="shared" si="8"/>
        <v>11</v>
      </c>
      <c r="J36" s="249">
        <f t="shared" si="8"/>
        <v>855914.72</v>
      </c>
      <c r="K36" s="249">
        <f t="shared" si="8"/>
        <v>871</v>
      </c>
      <c r="L36" s="249">
        <f>SUM(L13:L26)</f>
        <v>3474375.2199999997</v>
      </c>
      <c r="M36" s="249">
        <f t="shared" si="8"/>
        <v>0</v>
      </c>
      <c r="N36" s="249">
        <f t="shared" si="8"/>
        <v>0</v>
      </c>
      <c r="O36" s="249">
        <f t="shared" si="8"/>
        <v>0</v>
      </c>
      <c r="P36" s="249">
        <f t="shared" si="8"/>
        <v>0</v>
      </c>
      <c r="Q36" s="249">
        <f t="shared" si="8"/>
        <v>0</v>
      </c>
      <c r="R36" s="249">
        <f t="shared" si="8"/>
        <v>0</v>
      </c>
      <c r="S36" s="249">
        <f t="shared" si="8"/>
        <v>0</v>
      </c>
      <c r="T36" s="249">
        <f t="shared" si="8"/>
        <v>0</v>
      </c>
      <c r="U36" s="249">
        <f t="shared" si="8"/>
        <v>0</v>
      </c>
    </row>
  </sheetData>
  <mergeCells count="32">
    <mergeCell ref="P9:P10"/>
    <mergeCell ref="Q9:R9"/>
    <mergeCell ref="S9:S10"/>
    <mergeCell ref="P7:U7"/>
    <mergeCell ref="E8:G8"/>
    <mergeCell ref="H8:J8"/>
    <mergeCell ref="M8:M10"/>
    <mergeCell ref="N8:O8"/>
    <mergeCell ref="P8:R8"/>
    <mergeCell ref="S8:U8"/>
    <mergeCell ref="J9:J10"/>
    <mergeCell ref="K9:K10"/>
    <mergeCell ref="L9:L10"/>
    <mergeCell ref="T9:U9"/>
    <mergeCell ref="E9:E10"/>
    <mergeCell ref="F9:F10"/>
    <mergeCell ref="C1:M1"/>
    <mergeCell ref="C2:M2"/>
    <mergeCell ref="C3:M3"/>
    <mergeCell ref="M7:O7"/>
    <mergeCell ref="N9:N10"/>
    <mergeCell ref="O9:O10"/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</mergeCells>
  <pageMargins left="0.7" right="0.7" top="0.75" bottom="0.75" header="0.3" footer="0.3"/>
  <pageSetup paperSize="9" orientation="landscape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U29"/>
  <sheetViews>
    <sheetView workbookViewId="0">
      <selection sqref="A1:U28"/>
    </sheetView>
  </sheetViews>
  <sheetFormatPr defaultRowHeight="14.25"/>
  <cols>
    <col min="1" max="1" width="2.75" customWidth="1"/>
    <col min="2" max="2" width="19.125" customWidth="1"/>
    <col min="3" max="3" width="2.125" customWidth="1"/>
    <col min="4" max="4" width="7.375" customWidth="1"/>
    <col min="5" max="5" width="7.625" customWidth="1"/>
    <col min="6" max="6" width="1.75" customWidth="1"/>
    <col min="7" max="7" width="6.375" customWidth="1"/>
    <col min="8" max="8" width="8.5" customWidth="1"/>
    <col min="9" max="9" width="1.75" customWidth="1"/>
    <col min="10" max="10" width="7.125" customWidth="1"/>
    <col min="11" max="11" width="6" customWidth="1"/>
    <col min="12" max="13" width="6.875" customWidth="1"/>
    <col min="14" max="14" width="6.5" customWidth="1"/>
    <col min="15" max="15" width="6.375" customWidth="1"/>
    <col min="16" max="16" width="5.75" customWidth="1"/>
    <col min="17" max="17" width="6.375" customWidth="1"/>
    <col min="18" max="18" width="6.75" customWidth="1"/>
    <col min="19" max="19" width="6.625" customWidth="1"/>
    <col min="20" max="20" width="6.125" customWidth="1"/>
    <col min="21" max="21" width="6.375" customWidth="1"/>
  </cols>
  <sheetData>
    <row r="1" spans="1:21">
      <c r="A1" s="1"/>
      <c r="B1" s="1"/>
      <c r="C1" s="538" t="s">
        <v>0</v>
      </c>
      <c r="D1" s="539"/>
      <c r="E1" s="539"/>
      <c r="F1" s="539"/>
      <c r="G1" s="539"/>
      <c r="H1" s="539"/>
      <c r="I1" s="539"/>
      <c r="J1" s="539"/>
      <c r="K1" s="539"/>
      <c r="L1" s="539"/>
      <c r="M1" s="539"/>
      <c r="N1" s="2"/>
      <c r="O1" s="2"/>
      <c r="P1" s="2"/>
      <c r="Q1" s="2"/>
      <c r="R1" s="1"/>
      <c r="S1" s="1"/>
      <c r="T1" s="1"/>
      <c r="U1" s="1"/>
    </row>
    <row r="2" spans="1:21">
      <c r="A2" s="1"/>
      <c r="B2" s="1"/>
      <c r="C2" s="538" t="s">
        <v>1</v>
      </c>
      <c r="D2" s="539"/>
      <c r="E2" s="539"/>
      <c r="F2" s="539"/>
      <c r="G2" s="539"/>
      <c r="H2" s="539"/>
      <c r="I2" s="539"/>
      <c r="J2" s="539"/>
      <c r="K2" s="539"/>
      <c r="L2" s="539"/>
      <c r="M2" s="539"/>
      <c r="N2" s="2"/>
      <c r="O2" s="2"/>
      <c r="P2" s="2"/>
      <c r="Q2" s="2"/>
      <c r="R2" s="1"/>
      <c r="S2" s="1"/>
      <c r="T2" s="1"/>
      <c r="U2" s="1"/>
    </row>
    <row r="3" spans="1:21">
      <c r="A3" s="1"/>
      <c r="B3" s="1"/>
      <c r="C3" s="540" t="s">
        <v>390</v>
      </c>
      <c r="D3" s="539"/>
      <c r="E3" s="539"/>
      <c r="F3" s="539"/>
      <c r="G3" s="539"/>
      <c r="H3" s="539"/>
      <c r="I3" s="539"/>
      <c r="J3" s="539"/>
      <c r="K3" s="539"/>
      <c r="L3" s="539"/>
      <c r="M3" s="539"/>
      <c r="N3" s="1"/>
      <c r="O3" s="3"/>
      <c r="P3" s="3" t="s">
        <v>2</v>
      </c>
      <c r="Q3" s="3"/>
      <c r="R3" s="1"/>
      <c r="S3" s="1"/>
      <c r="T3" s="1"/>
      <c r="U3" s="1"/>
    </row>
    <row r="4" spans="1:2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"/>
      <c r="O4" s="3"/>
      <c r="P4" s="3" t="s">
        <v>3</v>
      </c>
      <c r="Q4" s="1"/>
      <c r="R4" s="1"/>
      <c r="S4" s="1"/>
      <c r="T4" s="1"/>
      <c r="U4" s="1"/>
    </row>
    <row r="5" spans="1:21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1"/>
      <c r="N5" s="3"/>
      <c r="O5" s="3"/>
      <c r="P5" s="3" t="s">
        <v>4</v>
      </c>
      <c r="Q5" s="1"/>
      <c r="R5" s="1"/>
      <c r="S5" s="1"/>
      <c r="T5" s="1"/>
      <c r="U5" s="1"/>
    </row>
    <row r="6" spans="1:21" ht="7.5" customHeight="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>
      <c r="A7" s="532" t="s">
        <v>57</v>
      </c>
      <c r="B7" s="532" t="s">
        <v>6</v>
      </c>
      <c r="C7" s="541" t="s">
        <v>378</v>
      </c>
      <c r="D7" s="548"/>
      <c r="E7" s="529" t="s">
        <v>7</v>
      </c>
      <c r="F7" s="530"/>
      <c r="G7" s="530"/>
      <c r="H7" s="530"/>
      <c r="I7" s="530"/>
      <c r="J7" s="531"/>
      <c r="K7" s="541" t="s">
        <v>379</v>
      </c>
      <c r="L7" s="542"/>
      <c r="M7" s="530" t="s">
        <v>8</v>
      </c>
      <c r="N7" s="530"/>
      <c r="O7" s="531"/>
      <c r="P7" s="526" t="s">
        <v>9</v>
      </c>
      <c r="Q7" s="527"/>
      <c r="R7" s="527"/>
      <c r="S7" s="527"/>
      <c r="T7" s="527"/>
      <c r="U7" s="528"/>
    </row>
    <row r="8" spans="1:21">
      <c r="A8" s="545"/>
      <c r="B8" s="547"/>
      <c r="C8" s="549"/>
      <c r="D8" s="550"/>
      <c r="E8" s="529" t="s">
        <v>10</v>
      </c>
      <c r="F8" s="530"/>
      <c r="G8" s="531"/>
      <c r="H8" s="529" t="s">
        <v>11</v>
      </c>
      <c r="I8" s="530"/>
      <c r="J8" s="531"/>
      <c r="K8" s="543"/>
      <c r="L8" s="544"/>
      <c r="M8" s="532" t="s">
        <v>12</v>
      </c>
      <c r="N8" s="530" t="s">
        <v>13</v>
      </c>
      <c r="O8" s="531"/>
      <c r="P8" s="529" t="s">
        <v>380</v>
      </c>
      <c r="Q8" s="530"/>
      <c r="R8" s="531"/>
      <c r="S8" s="529" t="s">
        <v>381</v>
      </c>
      <c r="T8" s="530"/>
      <c r="U8" s="531"/>
    </row>
    <row r="9" spans="1:21" ht="14.25" customHeight="1">
      <c r="A9" s="545"/>
      <c r="B9" s="547"/>
      <c r="C9" s="551" t="s">
        <v>80</v>
      </c>
      <c r="D9" s="551" t="s">
        <v>14</v>
      </c>
      <c r="E9" s="532" t="s">
        <v>15</v>
      </c>
      <c r="F9" s="532" t="s">
        <v>78</v>
      </c>
      <c r="G9" s="532" t="s">
        <v>14</v>
      </c>
      <c r="H9" s="532" t="s">
        <v>15</v>
      </c>
      <c r="I9" s="532" t="s">
        <v>78</v>
      </c>
      <c r="J9" s="532" t="s">
        <v>14</v>
      </c>
      <c r="K9" s="536" t="s">
        <v>16</v>
      </c>
      <c r="L9" s="536" t="s">
        <v>17</v>
      </c>
      <c r="M9" s="533"/>
      <c r="N9" s="532" t="s">
        <v>18</v>
      </c>
      <c r="O9" s="532" t="s">
        <v>19</v>
      </c>
      <c r="P9" s="532" t="s">
        <v>12</v>
      </c>
      <c r="Q9" s="529" t="s">
        <v>13</v>
      </c>
      <c r="R9" s="531"/>
      <c r="S9" s="532" t="s">
        <v>12</v>
      </c>
      <c r="T9" s="529" t="s">
        <v>13</v>
      </c>
      <c r="U9" s="531"/>
    </row>
    <row r="10" spans="1:21" ht="16.5">
      <c r="A10" s="546"/>
      <c r="B10" s="535"/>
      <c r="C10" s="537"/>
      <c r="D10" s="537"/>
      <c r="E10" s="535"/>
      <c r="F10" s="535"/>
      <c r="G10" s="535"/>
      <c r="H10" s="535"/>
      <c r="I10" s="535"/>
      <c r="J10" s="535"/>
      <c r="K10" s="537"/>
      <c r="L10" s="537"/>
      <c r="M10" s="534"/>
      <c r="N10" s="534"/>
      <c r="O10" s="534"/>
      <c r="P10" s="534"/>
      <c r="Q10" s="9" t="s">
        <v>18</v>
      </c>
      <c r="R10" s="9" t="s">
        <v>19</v>
      </c>
      <c r="S10" s="534"/>
      <c r="T10" s="6" t="s">
        <v>18</v>
      </c>
      <c r="U10" s="10" t="s">
        <v>19</v>
      </c>
    </row>
    <row r="11" spans="1:21">
      <c r="A11" s="7">
        <v>1</v>
      </c>
      <c r="B11" s="7">
        <v>2</v>
      </c>
      <c r="C11" s="33">
        <v>3</v>
      </c>
      <c r="D11" s="43">
        <v>4</v>
      </c>
      <c r="E11" s="7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33">
        <v>11</v>
      </c>
      <c r="L11" s="33">
        <v>12</v>
      </c>
      <c r="M11" s="9">
        <v>13</v>
      </c>
      <c r="N11" s="9">
        <v>14</v>
      </c>
      <c r="O11" s="8">
        <v>15</v>
      </c>
      <c r="P11" s="7">
        <v>16</v>
      </c>
      <c r="Q11" s="9">
        <v>17</v>
      </c>
      <c r="R11" s="9">
        <v>18</v>
      </c>
      <c r="S11" s="9">
        <v>19</v>
      </c>
      <c r="T11" s="9">
        <v>20</v>
      </c>
      <c r="U11" s="9">
        <v>21</v>
      </c>
    </row>
    <row r="12" spans="1:21" s="71" customFormat="1" ht="25.5" customHeight="1">
      <c r="A12" s="130"/>
      <c r="B12" s="131" t="s">
        <v>79</v>
      </c>
      <c r="C12" s="134"/>
      <c r="D12" s="134"/>
      <c r="E12" s="133"/>
      <c r="F12" s="133"/>
      <c r="G12" s="133"/>
      <c r="H12" s="133"/>
      <c r="I12" s="133"/>
      <c r="J12" s="133"/>
      <c r="K12" s="132">
        <f>C12+F12-I12</f>
        <v>0</v>
      </c>
      <c r="L12" s="132">
        <f>D12+G12-J12</f>
        <v>0</v>
      </c>
      <c r="M12" s="136">
        <f>P12+S12</f>
        <v>0</v>
      </c>
      <c r="N12" s="136">
        <f>Q12+T12</f>
        <v>0</v>
      </c>
      <c r="O12" s="136">
        <f>R12+U12</f>
        <v>0</v>
      </c>
      <c r="P12" s="136">
        <f>Q12+R12</f>
        <v>0</v>
      </c>
      <c r="Q12" s="136"/>
      <c r="R12" s="136"/>
      <c r="S12" s="136">
        <f>T12+U12</f>
        <v>0</v>
      </c>
      <c r="T12" s="136"/>
      <c r="U12" s="133"/>
    </row>
    <row r="13" spans="1:21" s="82" customFormat="1" ht="35.25" customHeight="1">
      <c r="A13" s="130">
        <v>1</v>
      </c>
      <c r="B13" s="135" t="s">
        <v>116</v>
      </c>
      <c r="C13" s="134">
        <v>2</v>
      </c>
      <c r="D13" s="380">
        <v>78684</v>
      </c>
      <c r="E13" s="381"/>
      <c r="F13" s="133"/>
      <c r="G13" s="133"/>
      <c r="H13" s="384" t="s">
        <v>48</v>
      </c>
      <c r="I13" s="133">
        <v>1</v>
      </c>
      <c r="J13" s="382">
        <v>16116</v>
      </c>
      <c r="K13" s="134">
        <v>1</v>
      </c>
      <c r="L13" s="134">
        <f t="shared" ref="L13:L20" si="0">D13+G13-J13</f>
        <v>62568</v>
      </c>
      <c r="M13" s="133">
        <f t="shared" ref="M13:M20" si="1">P13+S13</f>
        <v>0</v>
      </c>
      <c r="N13" s="133">
        <f t="shared" ref="N13:N20" si="2">Q13+T13</f>
        <v>0</v>
      </c>
      <c r="O13" s="133">
        <f t="shared" ref="O13:O20" si="3">R13+U13</f>
        <v>0</v>
      </c>
      <c r="P13" s="133">
        <f t="shared" ref="P13:P20" si="4">Q13+R13</f>
        <v>0</v>
      </c>
      <c r="Q13" s="133"/>
      <c r="R13" s="133"/>
      <c r="S13" s="133">
        <f t="shared" ref="S13:S20" si="5">T13+U13</f>
        <v>0</v>
      </c>
      <c r="T13" s="133"/>
      <c r="U13" s="133"/>
    </row>
    <row r="14" spans="1:21" s="82" customFormat="1" ht="35.25" customHeight="1">
      <c r="A14" s="137">
        <v>2</v>
      </c>
      <c r="B14" s="138" t="s">
        <v>117</v>
      </c>
      <c r="C14" s="362">
        <v>5</v>
      </c>
      <c r="D14" s="363">
        <v>11910.04</v>
      </c>
      <c r="E14" s="139"/>
      <c r="F14" s="140"/>
      <c r="G14" s="140"/>
      <c r="H14" s="140" t="s">
        <v>25</v>
      </c>
      <c r="I14" s="140"/>
      <c r="J14" s="141">
        <v>11910.04</v>
      </c>
      <c r="K14" s="134">
        <f t="shared" ref="K14:K19" si="6">C14+F14-I14</f>
        <v>5</v>
      </c>
      <c r="L14" s="134">
        <f t="shared" si="0"/>
        <v>0</v>
      </c>
      <c r="M14" s="133">
        <f t="shared" si="1"/>
        <v>0</v>
      </c>
      <c r="N14" s="133">
        <f t="shared" si="2"/>
        <v>0</v>
      </c>
      <c r="O14" s="133">
        <f t="shared" si="3"/>
        <v>0</v>
      </c>
      <c r="P14" s="133">
        <f t="shared" si="4"/>
        <v>0</v>
      </c>
      <c r="Q14" s="140"/>
      <c r="R14" s="140"/>
      <c r="S14" s="133">
        <f t="shared" si="5"/>
        <v>0</v>
      </c>
      <c r="T14" s="140"/>
      <c r="U14" s="140"/>
    </row>
    <row r="15" spans="1:21" s="82" customFormat="1" ht="35.25" customHeight="1">
      <c r="A15" s="130">
        <v>3</v>
      </c>
      <c r="B15" s="135" t="s">
        <v>118</v>
      </c>
      <c r="C15" s="134">
        <v>1</v>
      </c>
      <c r="D15" s="380">
        <v>44061.599999999999</v>
      </c>
      <c r="E15" s="381"/>
      <c r="F15" s="133"/>
      <c r="G15" s="133"/>
      <c r="H15" s="133" t="s">
        <v>22</v>
      </c>
      <c r="I15" s="133"/>
      <c r="J15" s="382">
        <v>14019.6</v>
      </c>
      <c r="K15" s="134">
        <f t="shared" si="6"/>
        <v>1</v>
      </c>
      <c r="L15" s="134">
        <f t="shared" si="0"/>
        <v>30042</v>
      </c>
      <c r="M15" s="133">
        <f t="shared" si="1"/>
        <v>532</v>
      </c>
      <c r="N15" s="133">
        <f t="shared" si="2"/>
        <v>0</v>
      </c>
      <c r="O15" s="133">
        <f t="shared" si="3"/>
        <v>532</v>
      </c>
      <c r="P15" s="133">
        <f t="shared" si="4"/>
        <v>100</v>
      </c>
      <c r="Q15" s="133"/>
      <c r="R15" s="133">
        <v>100</v>
      </c>
      <c r="S15" s="133">
        <f t="shared" si="5"/>
        <v>432</v>
      </c>
      <c r="T15" s="133"/>
      <c r="U15" s="133">
        <v>432</v>
      </c>
    </row>
    <row r="16" spans="1:21" s="82" customFormat="1" ht="35.25" customHeight="1">
      <c r="A16" s="137">
        <v>4</v>
      </c>
      <c r="B16" s="138" t="s">
        <v>119</v>
      </c>
      <c r="C16" s="362">
        <v>2</v>
      </c>
      <c r="D16" s="363">
        <v>0</v>
      </c>
      <c r="E16" s="139"/>
      <c r="F16" s="140"/>
      <c r="G16" s="140"/>
      <c r="H16" s="140"/>
      <c r="I16" s="140"/>
      <c r="J16" s="141"/>
      <c r="K16" s="134">
        <f t="shared" si="6"/>
        <v>2</v>
      </c>
      <c r="L16" s="134">
        <f t="shared" si="0"/>
        <v>0</v>
      </c>
      <c r="M16" s="133">
        <f t="shared" si="1"/>
        <v>1364</v>
      </c>
      <c r="N16" s="133"/>
      <c r="O16" s="133">
        <f t="shared" si="3"/>
        <v>1364</v>
      </c>
      <c r="P16" s="133">
        <v>346</v>
      </c>
      <c r="Q16" s="140"/>
      <c r="R16" s="140">
        <v>346</v>
      </c>
      <c r="S16" s="133">
        <v>1018</v>
      </c>
      <c r="T16" s="140"/>
      <c r="U16" s="140">
        <v>1018</v>
      </c>
    </row>
    <row r="17" spans="1:21" s="82" customFormat="1" ht="35.25" customHeight="1">
      <c r="A17" s="130">
        <v>5</v>
      </c>
      <c r="B17" s="138" t="s">
        <v>114</v>
      </c>
      <c r="C17" s="362">
        <v>13</v>
      </c>
      <c r="D17" s="363">
        <v>33952</v>
      </c>
      <c r="E17" s="386" t="s">
        <v>395</v>
      </c>
      <c r="F17" s="140">
        <v>3</v>
      </c>
      <c r="G17" s="139">
        <v>153763.32999999999</v>
      </c>
      <c r="H17" s="142" t="s">
        <v>396</v>
      </c>
      <c r="I17" s="140">
        <v>2</v>
      </c>
      <c r="J17" s="141">
        <f>42500+86552</f>
        <v>129052</v>
      </c>
      <c r="K17" s="134">
        <f t="shared" si="6"/>
        <v>14</v>
      </c>
      <c r="L17" s="134">
        <f t="shared" si="0"/>
        <v>58663.329999999987</v>
      </c>
      <c r="M17" s="133">
        <f t="shared" si="1"/>
        <v>800</v>
      </c>
      <c r="N17" s="133">
        <f t="shared" si="2"/>
        <v>800</v>
      </c>
      <c r="O17" s="133">
        <f t="shared" si="3"/>
        <v>0</v>
      </c>
      <c r="P17" s="133">
        <f t="shared" si="4"/>
        <v>800</v>
      </c>
      <c r="Q17" s="140">
        <v>800</v>
      </c>
      <c r="R17" s="140"/>
      <c r="S17" s="133">
        <f t="shared" si="5"/>
        <v>0</v>
      </c>
      <c r="T17" s="140"/>
      <c r="U17" s="140"/>
    </row>
    <row r="18" spans="1:21" s="82" customFormat="1" ht="35.25" customHeight="1">
      <c r="A18" s="137">
        <v>6</v>
      </c>
      <c r="B18" s="138" t="s">
        <v>120</v>
      </c>
      <c r="C18" s="362">
        <v>2</v>
      </c>
      <c r="D18" s="363">
        <v>9449</v>
      </c>
      <c r="E18" s="139"/>
      <c r="F18" s="140"/>
      <c r="G18" s="140"/>
      <c r="H18" s="140" t="s">
        <v>22</v>
      </c>
      <c r="I18" s="140"/>
      <c r="J18" s="141">
        <v>4411</v>
      </c>
      <c r="K18" s="134">
        <f t="shared" si="6"/>
        <v>2</v>
      </c>
      <c r="L18" s="134">
        <f t="shared" si="0"/>
        <v>5038</v>
      </c>
      <c r="M18" s="133">
        <f t="shared" si="1"/>
        <v>0</v>
      </c>
      <c r="N18" s="133">
        <f t="shared" si="2"/>
        <v>0</v>
      </c>
      <c r="O18" s="133">
        <f t="shared" si="3"/>
        <v>0</v>
      </c>
      <c r="P18" s="133">
        <f t="shared" si="4"/>
        <v>0</v>
      </c>
      <c r="Q18" s="140"/>
      <c r="R18" s="140"/>
      <c r="S18" s="133">
        <f t="shared" si="5"/>
        <v>0</v>
      </c>
      <c r="T18" s="140"/>
      <c r="U18" s="140"/>
    </row>
    <row r="19" spans="1:21" s="82" customFormat="1" ht="35.25" customHeight="1">
      <c r="A19" s="130">
        <v>7</v>
      </c>
      <c r="B19" s="138" t="s">
        <v>115</v>
      </c>
      <c r="C19" s="362">
        <v>3</v>
      </c>
      <c r="D19" s="363">
        <v>42035</v>
      </c>
      <c r="E19" s="139" t="s">
        <v>112</v>
      </c>
      <c r="F19" s="140">
        <v>1</v>
      </c>
      <c r="G19" s="140">
        <v>33519.99</v>
      </c>
      <c r="H19" s="364" t="s">
        <v>22</v>
      </c>
      <c r="I19" s="140"/>
      <c r="J19" s="141">
        <v>55451.19</v>
      </c>
      <c r="K19" s="134">
        <f t="shared" si="6"/>
        <v>4</v>
      </c>
      <c r="L19" s="134">
        <f t="shared" si="0"/>
        <v>20103.799999999988</v>
      </c>
      <c r="M19" s="133">
        <f t="shared" si="1"/>
        <v>0</v>
      </c>
      <c r="N19" s="133">
        <f t="shared" si="2"/>
        <v>0</v>
      </c>
      <c r="O19" s="133">
        <f t="shared" si="3"/>
        <v>0</v>
      </c>
      <c r="P19" s="133">
        <f t="shared" si="4"/>
        <v>0</v>
      </c>
      <c r="Q19" s="140"/>
      <c r="R19" s="140"/>
      <c r="S19" s="133">
        <f t="shared" si="5"/>
        <v>0</v>
      </c>
      <c r="T19" s="140"/>
      <c r="U19" s="140"/>
    </row>
    <row r="20" spans="1:21" s="92" customFormat="1" ht="22.5" customHeight="1">
      <c r="A20" s="143"/>
      <c r="B20" s="144" t="s">
        <v>24</v>
      </c>
      <c r="C20" s="145">
        <f>SUM(C13:C19)</f>
        <v>28</v>
      </c>
      <c r="D20" s="145">
        <f t="shared" ref="D20:U20" si="7">SUM(D13:D19)</f>
        <v>220091.64</v>
      </c>
      <c r="E20" s="146">
        <f t="shared" si="7"/>
        <v>0</v>
      </c>
      <c r="F20" s="146">
        <f t="shared" si="7"/>
        <v>4</v>
      </c>
      <c r="G20" s="146">
        <f t="shared" si="7"/>
        <v>187283.31999999998</v>
      </c>
      <c r="H20" s="146">
        <f t="shared" si="7"/>
        <v>0</v>
      </c>
      <c r="I20" s="146">
        <f t="shared" si="7"/>
        <v>3</v>
      </c>
      <c r="J20" s="146">
        <f t="shared" si="7"/>
        <v>230959.83000000002</v>
      </c>
      <c r="K20" s="145">
        <f>C20+F20-I20</f>
        <v>29</v>
      </c>
      <c r="L20" s="145">
        <f t="shared" si="0"/>
        <v>176415.12999999995</v>
      </c>
      <c r="M20" s="146">
        <f t="shared" si="1"/>
        <v>2696</v>
      </c>
      <c r="N20" s="146">
        <f t="shared" si="2"/>
        <v>800</v>
      </c>
      <c r="O20" s="146">
        <f t="shared" si="3"/>
        <v>1896</v>
      </c>
      <c r="P20" s="146">
        <f t="shared" si="4"/>
        <v>1246</v>
      </c>
      <c r="Q20" s="146">
        <f t="shared" si="7"/>
        <v>800</v>
      </c>
      <c r="R20" s="146">
        <f t="shared" si="7"/>
        <v>446</v>
      </c>
      <c r="S20" s="146">
        <f t="shared" si="5"/>
        <v>1450</v>
      </c>
      <c r="T20" s="146">
        <f t="shared" si="7"/>
        <v>0</v>
      </c>
      <c r="U20" s="146">
        <f t="shared" si="7"/>
        <v>1450</v>
      </c>
    </row>
    <row r="21" spans="1:21" s="71" customFormat="1" ht="18" customHeight="1">
      <c r="B21" s="71" t="s">
        <v>376</v>
      </c>
    </row>
    <row r="22" spans="1:21" s="71" customFormat="1" ht="15" customHeight="1"/>
    <row r="24" spans="1:21" s="71" customFormat="1" ht="15" customHeight="1"/>
    <row r="25" spans="1:21" s="71" customFormat="1" ht="15" customHeight="1"/>
    <row r="28" spans="1:21">
      <c r="B28" t="s">
        <v>377</v>
      </c>
    </row>
    <row r="29" spans="1:21" s="71" customFormat="1" ht="15" customHeight="1">
      <c r="A29" s="252"/>
      <c r="B29" s="252"/>
      <c r="C29" s="253">
        <f t="shared" ref="C29:U29" si="8">SUM(C13:C19)</f>
        <v>28</v>
      </c>
      <c r="D29" s="253">
        <f t="shared" si="8"/>
        <v>220091.64</v>
      </c>
      <c r="E29" s="253">
        <f t="shared" si="8"/>
        <v>0</v>
      </c>
      <c r="F29" s="253">
        <f t="shared" si="8"/>
        <v>4</v>
      </c>
      <c r="G29" s="253">
        <f t="shared" si="8"/>
        <v>187283.31999999998</v>
      </c>
      <c r="H29" s="253">
        <f t="shared" si="8"/>
        <v>0</v>
      </c>
      <c r="I29" s="253">
        <f t="shared" si="8"/>
        <v>3</v>
      </c>
      <c r="J29" s="253">
        <f t="shared" si="8"/>
        <v>230959.83000000002</v>
      </c>
      <c r="K29" s="253">
        <f t="shared" si="8"/>
        <v>29</v>
      </c>
      <c r="L29" s="253">
        <f t="shared" si="8"/>
        <v>176415.12999999998</v>
      </c>
      <c r="M29" s="253">
        <f t="shared" si="8"/>
        <v>2696</v>
      </c>
      <c r="N29" s="253">
        <f t="shared" si="8"/>
        <v>800</v>
      </c>
      <c r="O29" s="253">
        <f t="shared" si="8"/>
        <v>1896</v>
      </c>
      <c r="P29" s="253">
        <f t="shared" si="8"/>
        <v>1246</v>
      </c>
      <c r="Q29" s="253">
        <f t="shared" si="8"/>
        <v>800</v>
      </c>
      <c r="R29" s="253">
        <f t="shared" si="8"/>
        <v>446</v>
      </c>
      <c r="S29" s="253">
        <f t="shared" si="8"/>
        <v>1450</v>
      </c>
      <c r="T29" s="253">
        <f t="shared" si="8"/>
        <v>0</v>
      </c>
      <c r="U29" s="253">
        <f t="shared" si="8"/>
        <v>1450</v>
      </c>
    </row>
  </sheetData>
  <mergeCells count="32">
    <mergeCell ref="N9:N10"/>
    <mergeCell ref="O9:O10"/>
    <mergeCell ref="A7:A10"/>
    <mergeCell ref="B7:B10"/>
    <mergeCell ref="C7:D8"/>
    <mergeCell ref="E7:J7"/>
    <mergeCell ref="C9:C10"/>
    <mergeCell ref="H9:H10"/>
    <mergeCell ref="I9:I10"/>
    <mergeCell ref="J9:J10"/>
    <mergeCell ref="D9:D10"/>
    <mergeCell ref="C1:M1"/>
    <mergeCell ref="C2:M2"/>
    <mergeCell ref="C3:M3"/>
    <mergeCell ref="K7:L8"/>
    <mergeCell ref="M7:O7"/>
    <mergeCell ref="P7:U7"/>
    <mergeCell ref="E8:G8"/>
    <mergeCell ref="H8:J8"/>
    <mergeCell ref="M8:M10"/>
    <mergeCell ref="N8:O8"/>
    <mergeCell ref="P8:R8"/>
    <mergeCell ref="S8:U8"/>
    <mergeCell ref="P9:P10"/>
    <mergeCell ref="Q9:R9"/>
    <mergeCell ref="S9:S10"/>
    <mergeCell ref="E9:E10"/>
    <mergeCell ref="F9:F10"/>
    <mergeCell ref="G9:G10"/>
    <mergeCell ref="T9:U9"/>
    <mergeCell ref="K9:K10"/>
    <mergeCell ref="L9:L10"/>
  </mergeCells>
  <pageMargins left="0.7" right="0.7" top="0.75" bottom="0.75" header="0.3" footer="0.3"/>
  <pageSetup paperSize="9" scale="85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U34"/>
  <sheetViews>
    <sheetView topLeftCell="A15" zoomScale="125" zoomScaleNormal="125" workbookViewId="0">
      <selection sqref="A1:U33"/>
    </sheetView>
  </sheetViews>
  <sheetFormatPr defaultRowHeight="14.25"/>
  <cols>
    <col min="1" max="1" width="1.875" customWidth="1"/>
    <col min="2" max="2" width="10" customWidth="1"/>
    <col min="3" max="3" width="4" customWidth="1"/>
    <col min="4" max="4" width="7.25" bestFit="1" customWidth="1"/>
    <col min="5" max="5" width="4.125" customWidth="1"/>
    <col min="6" max="6" width="4" customWidth="1"/>
    <col min="7" max="7" width="6.125" customWidth="1"/>
    <col min="8" max="8" width="8.25" customWidth="1"/>
    <col min="9" max="9" width="3.625" customWidth="1"/>
    <col min="10" max="10" width="7.25" bestFit="1" customWidth="1"/>
    <col min="11" max="11" width="5.75" customWidth="1"/>
    <col min="12" max="12" width="7.75" customWidth="1"/>
    <col min="13" max="13" width="4.375" customWidth="1"/>
    <col min="14" max="14" width="6.375" customWidth="1"/>
    <col min="15" max="15" width="4.625" customWidth="1"/>
    <col min="16" max="16" width="4.75" customWidth="1"/>
    <col min="17" max="17" width="5" customWidth="1"/>
    <col min="18" max="18" width="5.125" customWidth="1"/>
    <col min="19" max="19" width="5.625" customWidth="1"/>
    <col min="20" max="20" width="5.125" customWidth="1"/>
    <col min="21" max="21" width="7.375" customWidth="1"/>
  </cols>
  <sheetData>
    <row r="1" spans="1:21">
      <c r="A1" s="1"/>
      <c r="B1" s="1"/>
      <c r="C1" s="538" t="s">
        <v>0</v>
      </c>
      <c r="D1" s="539"/>
      <c r="E1" s="539"/>
      <c r="F1" s="539"/>
      <c r="G1" s="539"/>
      <c r="H1" s="539"/>
      <c r="I1" s="539"/>
      <c r="J1" s="539"/>
      <c r="K1" s="539"/>
      <c r="L1" s="539"/>
      <c r="M1" s="539"/>
      <c r="N1" s="2"/>
      <c r="O1" s="2"/>
      <c r="P1" s="2"/>
      <c r="Q1" s="2"/>
      <c r="R1" s="1"/>
      <c r="S1" s="1"/>
      <c r="T1" s="1"/>
      <c r="U1" s="1"/>
    </row>
    <row r="2" spans="1:21">
      <c r="A2" s="1"/>
      <c r="B2" s="1"/>
      <c r="C2" s="538" t="s">
        <v>1</v>
      </c>
      <c r="D2" s="539"/>
      <c r="E2" s="539"/>
      <c r="F2" s="539"/>
      <c r="G2" s="539"/>
      <c r="H2" s="539"/>
      <c r="I2" s="539"/>
      <c r="J2" s="539"/>
      <c r="K2" s="539"/>
      <c r="L2" s="539"/>
      <c r="M2" s="539"/>
      <c r="N2" s="2"/>
      <c r="O2" s="2"/>
      <c r="P2" s="2"/>
      <c r="Q2" s="2"/>
      <c r="R2" s="1"/>
      <c r="S2" s="1"/>
      <c r="T2" s="1"/>
      <c r="U2" s="1"/>
    </row>
    <row r="3" spans="1:21">
      <c r="A3" s="1"/>
      <c r="B3" s="1"/>
      <c r="C3" s="540" t="s">
        <v>390</v>
      </c>
      <c r="D3" s="539"/>
      <c r="E3" s="539"/>
      <c r="F3" s="539"/>
      <c r="G3" s="539"/>
      <c r="H3" s="539"/>
      <c r="I3" s="539"/>
      <c r="J3" s="539"/>
      <c r="K3" s="539"/>
      <c r="L3" s="539"/>
      <c r="M3" s="539"/>
      <c r="N3" s="1"/>
      <c r="O3" s="3"/>
      <c r="P3" s="3" t="s">
        <v>55</v>
      </c>
      <c r="Q3" s="3"/>
      <c r="R3" s="1"/>
      <c r="S3" s="1"/>
      <c r="T3" s="1"/>
      <c r="U3" s="1"/>
    </row>
    <row r="4" spans="1:2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3"/>
      <c r="O4" s="3"/>
      <c r="P4" s="3" t="s">
        <v>3</v>
      </c>
      <c r="Q4" s="1"/>
      <c r="R4" s="1"/>
      <c r="S4" s="1"/>
      <c r="T4" s="1"/>
      <c r="U4" s="1"/>
    </row>
    <row r="5" spans="1:21">
      <c r="A5" s="1"/>
      <c r="B5" s="1"/>
      <c r="C5" s="1"/>
      <c r="D5" s="1"/>
      <c r="E5" s="4"/>
      <c r="F5" s="4"/>
      <c r="G5" s="4"/>
      <c r="H5" s="1"/>
      <c r="I5" s="1"/>
      <c r="J5" s="1"/>
      <c r="K5" s="1"/>
      <c r="L5" s="1"/>
      <c r="M5" s="1"/>
      <c r="N5" s="3"/>
      <c r="O5" s="3"/>
      <c r="P5" s="3" t="s">
        <v>4</v>
      </c>
      <c r="Q5" s="1"/>
      <c r="R5" s="1"/>
      <c r="S5" s="1"/>
      <c r="T5" s="1"/>
      <c r="U5" s="1"/>
    </row>
    <row r="6" spans="1:21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>
      <c r="A7" s="532" t="s">
        <v>57</v>
      </c>
      <c r="B7" s="532" t="s">
        <v>81</v>
      </c>
      <c r="C7" s="541" t="s">
        <v>378</v>
      </c>
      <c r="D7" s="548"/>
      <c r="E7" s="552" t="s">
        <v>7</v>
      </c>
      <c r="F7" s="553"/>
      <c r="G7" s="553"/>
      <c r="H7" s="553"/>
      <c r="I7" s="553"/>
      <c r="J7" s="554"/>
      <c r="K7" s="541" t="s">
        <v>379</v>
      </c>
      <c r="L7" s="542"/>
      <c r="M7" s="553" t="s">
        <v>8</v>
      </c>
      <c r="N7" s="553"/>
      <c r="O7" s="554"/>
      <c r="P7" s="558" t="s">
        <v>9</v>
      </c>
      <c r="Q7" s="559"/>
      <c r="R7" s="559"/>
      <c r="S7" s="559"/>
      <c r="T7" s="559"/>
      <c r="U7" s="560"/>
    </row>
    <row r="8" spans="1:21">
      <c r="A8" s="545"/>
      <c r="B8" s="547"/>
      <c r="C8" s="549"/>
      <c r="D8" s="550"/>
      <c r="E8" s="552" t="s">
        <v>10</v>
      </c>
      <c r="F8" s="553"/>
      <c r="G8" s="554"/>
      <c r="H8" s="552" t="s">
        <v>11</v>
      </c>
      <c r="I8" s="553"/>
      <c r="J8" s="554"/>
      <c r="K8" s="543"/>
      <c r="L8" s="544"/>
      <c r="M8" s="555" t="s">
        <v>12</v>
      </c>
      <c r="N8" s="553" t="s">
        <v>13</v>
      </c>
      <c r="O8" s="554"/>
      <c r="P8" s="552" t="s">
        <v>380</v>
      </c>
      <c r="Q8" s="553"/>
      <c r="R8" s="554"/>
      <c r="S8" s="552" t="s">
        <v>381</v>
      </c>
      <c r="T8" s="553"/>
      <c r="U8" s="554"/>
    </row>
    <row r="9" spans="1:21" ht="14.25" customHeight="1">
      <c r="A9" s="545"/>
      <c r="B9" s="547"/>
      <c r="C9" s="551" t="s">
        <v>82</v>
      </c>
      <c r="D9" s="551" t="s">
        <v>14</v>
      </c>
      <c r="E9" s="555" t="s">
        <v>15</v>
      </c>
      <c r="F9" s="555" t="s">
        <v>82</v>
      </c>
      <c r="G9" s="555" t="s">
        <v>14</v>
      </c>
      <c r="H9" s="555" t="s">
        <v>15</v>
      </c>
      <c r="I9" s="555" t="s">
        <v>82</v>
      </c>
      <c r="J9" s="555" t="s">
        <v>14</v>
      </c>
      <c r="K9" s="536" t="s">
        <v>16</v>
      </c>
      <c r="L9" s="536" t="s">
        <v>17</v>
      </c>
      <c r="M9" s="561"/>
      <c r="N9" s="555" t="s">
        <v>18</v>
      </c>
      <c r="O9" s="555" t="s">
        <v>19</v>
      </c>
      <c r="P9" s="555" t="s">
        <v>12</v>
      </c>
      <c r="Q9" s="552" t="s">
        <v>13</v>
      </c>
      <c r="R9" s="554"/>
      <c r="S9" s="555" t="s">
        <v>12</v>
      </c>
      <c r="T9" s="552" t="s">
        <v>13</v>
      </c>
      <c r="U9" s="554"/>
    </row>
    <row r="10" spans="1:21" ht="16.5">
      <c r="A10" s="546"/>
      <c r="B10" s="535"/>
      <c r="C10" s="537"/>
      <c r="D10" s="537"/>
      <c r="E10" s="556"/>
      <c r="F10" s="556"/>
      <c r="G10" s="556"/>
      <c r="H10" s="556"/>
      <c r="I10" s="556"/>
      <c r="J10" s="556"/>
      <c r="K10" s="537"/>
      <c r="L10" s="537"/>
      <c r="M10" s="557"/>
      <c r="N10" s="557"/>
      <c r="O10" s="557"/>
      <c r="P10" s="557"/>
      <c r="Q10" s="35" t="s">
        <v>18</v>
      </c>
      <c r="R10" s="35" t="s">
        <v>19</v>
      </c>
      <c r="S10" s="557"/>
      <c r="T10" s="36" t="s">
        <v>18</v>
      </c>
      <c r="U10" s="37" t="s">
        <v>19</v>
      </c>
    </row>
    <row r="11" spans="1:21">
      <c r="A11" s="12">
        <v>1</v>
      </c>
      <c r="B11" s="12">
        <v>2</v>
      </c>
      <c r="C11" s="33">
        <v>3</v>
      </c>
      <c r="D11" s="43">
        <v>4</v>
      </c>
      <c r="E11" s="38">
        <v>5</v>
      </c>
      <c r="F11" s="35">
        <v>6</v>
      </c>
      <c r="G11" s="35">
        <v>7</v>
      </c>
      <c r="H11" s="35">
        <v>8</v>
      </c>
      <c r="I11" s="35">
        <v>9</v>
      </c>
      <c r="J11" s="35">
        <v>10</v>
      </c>
      <c r="K11" s="33">
        <v>11</v>
      </c>
      <c r="L11" s="33">
        <v>12</v>
      </c>
      <c r="M11" s="35">
        <v>13</v>
      </c>
      <c r="N11" s="35">
        <v>14</v>
      </c>
      <c r="O11" s="39">
        <v>15</v>
      </c>
      <c r="P11" s="38">
        <v>16</v>
      </c>
      <c r="Q11" s="35">
        <v>17</v>
      </c>
      <c r="R11" s="35">
        <v>18</v>
      </c>
      <c r="S11" s="35">
        <v>19</v>
      </c>
      <c r="T11" s="35">
        <v>20</v>
      </c>
      <c r="U11" s="35">
        <v>21</v>
      </c>
    </row>
    <row r="12" spans="1:21" ht="29.25" customHeight="1">
      <c r="A12" s="11"/>
      <c r="B12" s="153" t="s">
        <v>89</v>
      </c>
      <c r="C12" s="33"/>
      <c r="D12" s="34"/>
      <c r="E12" s="38"/>
      <c r="F12" s="35"/>
      <c r="G12" s="35"/>
      <c r="H12" s="35"/>
      <c r="I12" s="36"/>
      <c r="J12" s="40"/>
      <c r="K12" s="158"/>
      <c r="L12" s="150">
        <f t="shared" ref="L12:L23" si="0">D12+G12-J12</f>
        <v>0</v>
      </c>
      <c r="M12" s="36"/>
      <c r="N12" s="35"/>
      <c r="O12" s="37"/>
      <c r="P12" s="40"/>
      <c r="Q12" s="35"/>
      <c r="R12" s="36"/>
      <c r="S12" s="36"/>
      <c r="T12" s="36"/>
      <c r="U12" s="35"/>
    </row>
    <row r="13" spans="1:21" s="120" customFormat="1" ht="49.5" customHeight="1">
      <c r="A13" s="147">
        <v>1</v>
      </c>
      <c r="B13" s="148" t="s">
        <v>83</v>
      </c>
      <c r="C13" s="352">
        <v>3</v>
      </c>
      <c r="D13" s="353">
        <v>13306.57</v>
      </c>
      <c r="E13" s="354" t="s">
        <v>26</v>
      </c>
      <c r="F13" s="149">
        <v>1</v>
      </c>
      <c r="G13" s="149">
        <v>3390</v>
      </c>
      <c r="H13" s="358" t="s">
        <v>113</v>
      </c>
      <c r="I13" s="149">
        <v>1</v>
      </c>
      <c r="J13" s="354">
        <v>2792.05</v>
      </c>
      <c r="K13" s="150">
        <f t="shared" ref="K13:K22" si="1">C13+F13-I13</f>
        <v>3</v>
      </c>
      <c r="L13" s="150">
        <f t="shared" si="0"/>
        <v>13904.52</v>
      </c>
      <c r="M13" s="151">
        <f t="shared" ref="M13:M24" si="2">P13+S13</f>
        <v>0</v>
      </c>
      <c r="N13" s="152">
        <f t="shared" ref="N13:N24" si="3">Q13+T13</f>
        <v>0</v>
      </c>
      <c r="O13" s="151">
        <f t="shared" ref="O13:O24" si="4">R13+U13</f>
        <v>0</v>
      </c>
      <c r="P13" s="151">
        <f t="shared" ref="P13:P24" si="5">Q13+R13</f>
        <v>0</v>
      </c>
      <c r="Q13" s="149"/>
      <c r="R13" s="149"/>
      <c r="S13" s="151">
        <f t="shared" ref="S13:S24" si="6">T13+U13</f>
        <v>0</v>
      </c>
      <c r="T13" s="149"/>
      <c r="U13" s="149"/>
    </row>
    <row r="14" spans="1:21" s="120" customFormat="1" ht="49.5" customHeight="1">
      <c r="A14" s="147">
        <v>2</v>
      </c>
      <c r="B14" s="148" t="s">
        <v>84</v>
      </c>
      <c r="C14" s="352">
        <v>1</v>
      </c>
      <c r="D14" s="353">
        <v>0</v>
      </c>
      <c r="E14" s="354"/>
      <c r="F14" s="149"/>
      <c r="G14" s="149"/>
      <c r="H14" s="149" t="s">
        <v>391</v>
      </c>
      <c r="I14" s="149">
        <v>1</v>
      </c>
      <c r="J14" s="356">
        <v>0</v>
      </c>
      <c r="K14" s="150">
        <f t="shared" si="1"/>
        <v>0</v>
      </c>
      <c r="L14" s="150">
        <f t="shared" si="0"/>
        <v>0</v>
      </c>
      <c r="M14" s="151">
        <f t="shared" si="2"/>
        <v>0</v>
      </c>
      <c r="N14" s="152">
        <f t="shared" si="3"/>
        <v>0</v>
      </c>
      <c r="O14" s="151">
        <f t="shared" si="4"/>
        <v>0</v>
      </c>
      <c r="P14" s="151">
        <f t="shared" si="5"/>
        <v>0</v>
      </c>
      <c r="Q14" s="149"/>
      <c r="R14" s="149"/>
      <c r="S14" s="151">
        <f t="shared" si="6"/>
        <v>0</v>
      </c>
      <c r="T14" s="149"/>
      <c r="U14" s="149"/>
    </row>
    <row r="15" spans="1:21" s="120" customFormat="1" ht="49.5" customHeight="1">
      <c r="A15" s="147">
        <v>3</v>
      </c>
      <c r="B15" s="148" t="s">
        <v>85</v>
      </c>
      <c r="C15" s="352">
        <v>11</v>
      </c>
      <c r="D15" s="353">
        <v>0</v>
      </c>
      <c r="E15" s="385"/>
      <c r="F15" s="149"/>
      <c r="G15" s="355"/>
      <c r="H15" s="149" t="s">
        <v>391</v>
      </c>
      <c r="I15" s="149">
        <v>1</v>
      </c>
      <c r="J15" s="356"/>
      <c r="K15" s="150">
        <f t="shared" si="1"/>
        <v>10</v>
      </c>
      <c r="L15" s="150">
        <f t="shared" si="0"/>
        <v>0</v>
      </c>
      <c r="M15" s="151">
        <f t="shared" si="2"/>
        <v>0</v>
      </c>
      <c r="N15" s="152">
        <f t="shared" si="3"/>
        <v>0</v>
      </c>
      <c r="O15" s="151">
        <f t="shared" si="4"/>
        <v>0</v>
      </c>
      <c r="P15" s="151">
        <f t="shared" si="5"/>
        <v>0</v>
      </c>
      <c r="Q15" s="149"/>
      <c r="R15" s="149"/>
      <c r="S15" s="151">
        <f t="shared" si="6"/>
        <v>0</v>
      </c>
      <c r="T15" s="149"/>
      <c r="U15" s="149"/>
    </row>
    <row r="16" spans="1:21" s="120" customFormat="1" ht="49.5" customHeight="1">
      <c r="A16" s="147">
        <v>4</v>
      </c>
      <c r="B16" s="148" t="s">
        <v>63</v>
      </c>
      <c r="C16" s="352">
        <v>17</v>
      </c>
      <c r="D16" s="353">
        <v>2263</v>
      </c>
      <c r="E16" s="354"/>
      <c r="F16" s="149"/>
      <c r="G16" s="355"/>
      <c r="H16" s="149" t="s">
        <v>22</v>
      </c>
      <c r="I16" s="149"/>
      <c r="J16" s="356">
        <v>547</v>
      </c>
      <c r="K16" s="150">
        <f t="shared" si="1"/>
        <v>17</v>
      </c>
      <c r="L16" s="150">
        <f t="shared" si="0"/>
        <v>1716</v>
      </c>
      <c r="M16" s="151">
        <f t="shared" si="2"/>
        <v>0</v>
      </c>
      <c r="N16" s="152">
        <f t="shared" si="3"/>
        <v>0</v>
      </c>
      <c r="O16" s="151">
        <f t="shared" si="4"/>
        <v>0</v>
      </c>
      <c r="P16" s="151">
        <f t="shared" si="5"/>
        <v>0</v>
      </c>
      <c r="Q16" s="149"/>
      <c r="R16" s="149"/>
      <c r="S16" s="151">
        <f t="shared" si="6"/>
        <v>0</v>
      </c>
      <c r="T16" s="149"/>
      <c r="U16" s="149"/>
    </row>
    <row r="17" spans="1:21" s="120" customFormat="1" ht="49.5" customHeight="1">
      <c r="A17" s="147">
        <v>5</v>
      </c>
      <c r="B17" s="148" t="s">
        <v>23</v>
      </c>
      <c r="C17" s="352">
        <v>157</v>
      </c>
      <c r="D17" s="353">
        <v>0</v>
      </c>
      <c r="E17" s="354"/>
      <c r="F17" s="149"/>
      <c r="G17" s="355"/>
      <c r="H17" s="149"/>
      <c r="I17" s="149"/>
      <c r="J17" s="355"/>
      <c r="K17" s="150">
        <f>C17+F17-I17</f>
        <v>157</v>
      </c>
      <c r="L17" s="150">
        <f t="shared" si="0"/>
        <v>0</v>
      </c>
      <c r="M17" s="151">
        <f t="shared" si="2"/>
        <v>0</v>
      </c>
      <c r="N17" s="152">
        <f t="shared" si="3"/>
        <v>0</v>
      </c>
      <c r="O17" s="151">
        <f t="shared" si="4"/>
        <v>0</v>
      </c>
      <c r="P17" s="151">
        <f t="shared" si="5"/>
        <v>0</v>
      </c>
      <c r="Q17" s="149"/>
      <c r="R17" s="149"/>
      <c r="S17" s="151">
        <f t="shared" si="6"/>
        <v>0</v>
      </c>
      <c r="T17" s="149"/>
      <c r="U17" s="149"/>
    </row>
    <row r="18" spans="1:21" s="120" customFormat="1" ht="49.5" customHeight="1">
      <c r="A18" s="147">
        <v>6</v>
      </c>
      <c r="B18" s="148" t="s">
        <v>86</v>
      </c>
      <c r="C18" s="352">
        <v>17</v>
      </c>
      <c r="D18" s="353">
        <v>30461</v>
      </c>
      <c r="E18" s="354"/>
      <c r="F18" s="149"/>
      <c r="G18" s="355"/>
      <c r="H18" s="149" t="s">
        <v>22</v>
      </c>
      <c r="I18" s="149"/>
      <c r="J18" s="356">
        <v>19545.72</v>
      </c>
      <c r="K18" s="150">
        <f t="shared" si="1"/>
        <v>17</v>
      </c>
      <c r="L18" s="150">
        <f t="shared" si="0"/>
        <v>10915.279999999999</v>
      </c>
      <c r="M18" s="151">
        <f t="shared" si="2"/>
        <v>0</v>
      </c>
      <c r="N18" s="152">
        <f t="shared" si="3"/>
        <v>0</v>
      </c>
      <c r="O18" s="151">
        <f t="shared" si="4"/>
        <v>0</v>
      </c>
      <c r="P18" s="151">
        <f t="shared" si="5"/>
        <v>0</v>
      </c>
      <c r="Q18" s="149"/>
      <c r="R18" s="149"/>
      <c r="S18" s="151">
        <f t="shared" si="6"/>
        <v>0</v>
      </c>
      <c r="T18" s="149"/>
      <c r="U18" s="149"/>
    </row>
    <row r="19" spans="1:21" s="120" customFormat="1" ht="49.5" customHeight="1">
      <c r="A19" s="147">
        <v>7</v>
      </c>
      <c r="B19" s="148" t="s">
        <v>88</v>
      </c>
      <c r="C19" s="352">
        <v>16</v>
      </c>
      <c r="D19" s="353">
        <v>44630</v>
      </c>
      <c r="E19" s="354" t="s">
        <v>26</v>
      </c>
      <c r="F19" s="149">
        <v>7</v>
      </c>
      <c r="G19" s="355">
        <v>27084</v>
      </c>
      <c r="H19" s="358" t="s">
        <v>113</v>
      </c>
      <c r="I19" s="149">
        <v>4</v>
      </c>
      <c r="J19" s="356">
        <v>35097</v>
      </c>
      <c r="K19" s="150">
        <f t="shared" si="1"/>
        <v>19</v>
      </c>
      <c r="L19" s="150">
        <f t="shared" si="0"/>
        <v>36617</v>
      </c>
      <c r="M19" s="151">
        <f t="shared" si="2"/>
        <v>0</v>
      </c>
      <c r="N19" s="152">
        <f t="shared" si="3"/>
        <v>0</v>
      </c>
      <c r="O19" s="151">
        <f t="shared" si="4"/>
        <v>0</v>
      </c>
      <c r="P19" s="151">
        <f t="shared" si="5"/>
        <v>0</v>
      </c>
      <c r="Q19" s="149"/>
      <c r="R19" s="149"/>
      <c r="S19" s="151">
        <f t="shared" si="6"/>
        <v>0</v>
      </c>
      <c r="T19" s="149"/>
      <c r="U19" s="149"/>
    </row>
    <row r="20" spans="1:21" s="120" customFormat="1" ht="49.5" customHeight="1">
      <c r="A20" s="147">
        <v>8</v>
      </c>
      <c r="B20" s="148" t="s">
        <v>21</v>
      </c>
      <c r="C20" s="352">
        <v>69</v>
      </c>
      <c r="D20" s="353">
        <v>2395</v>
      </c>
      <c r="E20" s="354" t="s">
        <v>26</v>
      </c>
      <c r="F20" s="149">
        <v>3</v>
      </c>
      <c r="G20" s="355">
        <v>4929.58</v>
      </c>
      <c r="H20" s="358" t="s">
        <v>110</v>
      </c>
      <c r="I20" s="149"/>
      <c r="J20" s="356">
        <v>6591</v>
      </c>
      <c r="K20" s="150">
        <f t="shared" si="1"/>
        <v>72</v>
      </c>
      <c r="L20" s="150">
        <f t="shared" si="0"/>
        <v>733.57999999999993</v>
      </c>
      <c r="M20" s="151">
        <f t="shared" si="2"/>
        <v>0</v>
      </c>
      <c r="N20" s="152">
        <f t="shared" si="3"/>
        <v>0</v>
      </c>
      <c r="O20" s="151">
        <f t="shared" si="4"/>
        <v>0</v>
      </c>
      <c r="P20" s="151">
        <f t="shared" si="5"/>
        <v>0</v>
      </c>
      <c r="Q20" s="149"/>
      <c r="R20" s="149"/>
      <c r="S20" s="151">
        <f t="shared" si="6"/>
        <v>0</v>
      </c>
      <c r="T20" s="149"/>
      <c r="U20" s="149"/>
    </row>
    <row r="21" spans="1:21" s="120" customFormat="1" ht="49.5" customHeight="1">
      <c r="A21" s="147">
        <v>9</v>
      </c>
      <c r="B21" s="154" t="s">
        <v>65</v>
      </c>
      <c r="C21" s="394">
        <v>177</v>
      </c>
      <c r="D21" s="366">
        <v>41055</v>
      </c>
      <c r="E21" s="155" t="s">
        <v>26</v>
      </c>
      <c r="F21" s="156">
        <v>37</v>
      </c>
      <c r="G21" s="157">
        <v>279310</v>
      </c>
      <c r="H21" s="368" t="s">
        <v>400</v>
      </c>
      <c r="I21" s="156">
        <v>111</v>
      </c>
      <c r="J21" s="155">
        <v>209675</v>
      </c>
      <c r="K21" s="150">
        <f t="shared" si="1"/>
        <v>103</v>
      </c>
      <c r="L21" s="150">
        <f t="shared" si="0"/>
        <v>110690</v>
      </c>
      <c r="M21" s="151">
        <f t="shared" si="2"/>
        <v>0</v>
      </c>
      <c r="N21" s="152">
        <f t="shared" si="3"/>
        <v>0</v>
      </c>
      <c r="O21" s="151">
        <f t="shared" si="4"/>
        <v>0</v>
      </c>
      <c r="P21" s="151">
        <f t="shared" si="5"/>
        <v>0</v>
      </c>
      <c r="Q21" s="156"/>
      <c r="R21" s="156"/>
      <c r="S21" s="151">
        <f t="shared" si="6"/>
        <v>0</v>
      </c>
      <c r="T21" s="149"/>
      <c r="U21" s="149"/>
    </row>
    <row r="22" spans="1:21" s="120" customFormat="1" ht="49.5" customHeight="1">
      <c r="A22" s="147">
        <v>10</v>
      </c>
      <c r="B22" s="154" t="s">
        <v>54</v>
      </c>
      <c r="C22" s="370">
        <v>1180</v>
      </c>
      <c r="D22" s="371">
        <v>0</v>
      </c>
      <c r="E22" s="372" t="s">
        <v>26</v>
      </c>
      <c r="F22" s="373">
        <v>3</v>
      </c>
      <c r="G22" s="374">
        <v>1204</v>
      </c>
      <c r="H22" s="373" t="s">
        <v>22</v>
      </c>
      <c r="I22" s="373">
        <v>144</v>
      </c>
      <c r="J22" s="375">
        <v>1204</v>
      </c>
      <c r="K22" s="376">
        <f t="shared" si="1"/>
        <v>1039</v>
      </c>
      <c r="L22" s="376">
        <f t="shared" si="0"/>
        <v>0</v>
      </c>
      <c r="M22" s="377">
        <f t="shared" si="2"/>
        <v>0</v>
      </c>
      <c r="N22" s="378">
        <f t="shared" si="3"/>
        <v>0</v>
      </c>
      <c r="O22" s="377">
        <f t="shared" si="4"/>
        <v>0</v>
      </c>
      <c r="P22" s="377">
        <f t="shared" si="5"/>
        <v>0</v>
      </c>
      <c r="Q22" s="373"/>
      <c r="R22" s="373"/>
      <c r="S22" s="377">
        <f t="shared" si="6"/>
        <v>0</v>
      </c>
      <c r="T22" s="379"/>
      <c r="U22" s="379"/>
    </row>
    <row r="23" spans="1:21" s="120" customFormat="1" ht="49.5" customHeight="1">
      <c r="A23" s="147">
        <v>11</v>
      </c>
      <c r="B23" s="154" t="s">
        <v>87</v>
      </c>
      <c r="C23" s="365">
        <v>4044</v>
      </c>
      <c r="D23" s="366">
        <v>1672.13</v>
      </c>
      <c r="E23" s="367" t="s">
        <v>26</v>
      </c>
      <c r="F23" s="156">
        <v>297</v>
      </c>
      <c r="G23" s="157">
        <v>76935.09</v>
      </c>
      <c r="H23" s="368" t="s">
        <v>113</v>
      </c>
      <c r="I23" s="156">
        <v>780</v>
      </c>
      <c r="J23" s="155">
        <v>77771</v>
      </c>
      <c r="K23" s="150">
        <f>C23+F23-I23</f>
        <v>3561</v>
      </c>
      <c r="L23" s="150">
        <f t="shared" si="0"/>
        <v>836.22000000000116</v>
      </c>
      <c r="M23" s="151">
        <f t="shared" si="2"/>
        <v>0</v>
      </c>
      <c r="N23" s="152">
        <f t="shared" si="3"/>
        <v>0</v>
      </c>
      <c r="O23" s="151">
        <f t="shared" si="4"/>
        <v>0</v>
      </c>
      <c r="P23" s="151">
        <f t="shared" si="5"/>
        <v>0</v>
      </c>
      <c r="Q23" s="156"/>
      <c r="R23" s="156"/>
      <c r="S23" s="151">
        <f t="shared" si="6"/>
        <v>0</v>
      </c>
      <c r="T23" s="149"/>
      <c r="U23" s="149"/>
    </row>
    <row r="24" spans="1:21" s="127" customFormat="1" ht="9.75">
      <c r="A24" s="159"/>
      <c r="B24" s="160" t="s">
        <v>36</v>
      </c>
      <c r="C24" s="161">
        <f>SUM(C13:C23)</f>
        <v>5692</v>
      </c>
      <c r="D24" s="162">
        <f>SUM(D13:D23)</f>
        <v>135782.70000000001</v>
      </c>
      <c r="E24" s="163"/>
      <c r="F24" s="163">
        <f>SUM(F13:F23)</f>
        <v>348</v>
      </c>
      <c r="G24" s="163">
        <f>SUM(G13:G23)</f>
        <v>392852.67000000004</v>
      </c>
      <c r="H24" s="163"/>
      <c r="I24" s="163">
        <f t="shared" ref="I24:U24" si="7">SUM(I13:I23)</f>
        <v>1042</v>
      </c>
      <c r="J24" s="163">
        <f>SUM(J13:J23)</f>
        <v>353222.77</v>
      </c>
      <c r="K24" s="164">
        <f>C24+F24-I24</f>
        <v>4998</v>
      </c>
      <c r="L24" s="164">
        <f>D24+G24-J24</f>
        <v>175412.60000000009</v>
      </c>
      <c r="M24" s="165">
        <f t="shared" si="2"/>
        <v>0</v>
      </c>
      <c r="N24" s="166">
        <f t="shared" si="3"/>
        <v>0</v>
      </c>
      <c r="O24" s="165">
        <f t="shared" si="4"/>
        <v>0</v>
      </c>
      <c r="P24" s="165">
        <f t="shared" si="5"/>
        <v>0</v>
      </c>
      <c r="Q24" s="163">
        <f t="shared" si="7"/>
        <v>0</v>
      </c>
      <c r="R24" s="163">
        <f t="shared" si="7"/>
        <v>0</v>
      </c>
      <c r="S24" s="165">
        <f t="shared" si="6"/>
        <v>0</v>
      </c>
      <c r="T24" s="163">
        <f t="shared" si="7"/>
        <v>0</v>
      </c>
      <c r="U24" s="163">
        <f t="shared" si="7"/>
        <v>0</v>
      </c>
    </row>
    <row r="25" spans="1:21">
      <c r="L25" s="30"/>
    </row>
    <row r="26" spans="1:21">
      <c r="B26" s="313" t="s">
        <v>376</v>
      </c>
    </row>
    <row r="27" spans="1:21">
      <c r="B27" s="210"/>
    </row>
    <row r="28" spans="1:21">
      <c r="B28" s="210"/>
    </row>
    <row r="29" spans="1:21">
      <c r="B29" s="210"/>
    </row>
    <row r="30" spans="1:21">
      <c r="B30" s="210"/>
    </row>
    <row r="31" spans="1:21">
      <c r="B31" s="210"/>
    </row>
    <row r="32" spans="1:21">
      <c r="B32" s="210" t="s">
        <v>377</v>
      </c>
    </row>
    <row r="34" spans="1:21" s="210" customFormat="1" ht="11.25">
      <c r="A34" s="254"/>
      <c r="B34" s="254"/>
      <c r="C34" s="254">
        <f t="shared" ref="C34:U34" si="8">SUM(C13:C23)</f>
        <v>5692</v>
      </c>
      <c r="D34" s="254">
        <f t="shared" si="8"/>
        <v>135782.70000000001</v>
      </c>
      <c r="E34" s="254">
        <f t="shared" si="8"/>
        <v>0</v>
      </c>
      <c r="F34" s="254">
        <f t="shared" si="8"/>
        <v>348</v>
      </c>
      <c r="G34" s="254">
        <f t="shared" si="8"/>
        <v>392852.67000000004</v>
      </c>
      <c r="H34" s="254">
        <f t="shared" si="8"/>
        <v>0</v>
      </c>
      <c r="I34" s="254">
        <f t="shared" si="8"/>
        <v>1042</v>
      </c>
      <c r="J34" s="254">
        <f t="shared" si="8"/>
        <v>353222.77</v>
      </c>
      <c r="K34" s="254">
        <f t="shared" si="8"/>
        <v>4998</v>
      </c>
      <c r="L34" s="254">
        <f t="shared" si="8"/>
        <v>175412.6</v>
      </c>
      <c r="M34" s="254">
        <f t="shared" si="8"/>
        <v>0</v>
      </c>
      <c r="N34" s="254">
        <f t="shared" si="8"/>
        <v>0</v>
      </c>
      <c r="O34" s="254">
        <f t="shared" si="8"/>
        <v>0</v>
      </c>
      <c r="P34" s="254">
        <f t="shared" si="8"/>
        <v>0</v>
      </c>
      <c r="Q34" s="254">
        <f t="shared" si="8"/>
        <v>0</v>
      </c>
      <c r="R34" s="254">
        <f t="shared" si="8"/>
        <v>0</v>
      </c>
      <c r="S34" s="254">
        <f t="shared" si="8"/>
        <v>0</v>
      </c>
      <c r="T34" s="254">
        <f t="shared" si="8"/>
        <v>0</v>
      </c>
      <c r="U34" s="254">
        <f t="shared" si="8"/>
        <v>0</v>
      </c>
    </row>
  </sheetData>
  <mergeCells count="32">
    <mergeCell ref="P9:P10"/>
    <mergeCell ref="Q9:R9"/>
    <mergeCell ref="S9:S10"/>
    <mergeCell ref="P7:U7"/>
    <mergeCell ref="E8:G8"/>
    <mergeCell ref="H8:J8"/>
    <mergeCell ref="M8:M10"/>
    <mergeCell ref="N8:O8"/>
    <mergeCell ref="P8:R8"/>
    <mergeCell ref="S8:U8"/>
    <mergeCell ref="J9:J10"/>
    <mergeCell ref="K9:K10"/>
    <mergeCell ref="L9:L10"/>
    <mergeCell ref="T9:U9"/>
    <mergeCell ref="E9:E10"/>
    <mergeCell ref="F9:F10"/>
    <mergeCell ref="C1:M1"/>
    <mergeCell ref="C2:M2"/>
    <mergeCell ref="C3:M3"/>
    <mergeCell ref="M7:O7"/>
    <mergeCell ref="N9:N10"/>
    <mergeCell ref="O9:O10"/>
    <mergeCell ref="A7:A10"/>
    <mergeCell ref="B7:B10"/>
    <mergeCell ref="C7:D8"/>
    <mergeCell ref="E7:J7"/>
    <mergeCell ref="K7:L8"/>
    <mergeCell ref="C9:C10"/>
    <mergeCell ref="D9:D10"/>
    <mergeCell ref="G9:G10"/>
    <mergeCell ref="H9:H10"/>
    <mergeCell ref="I9:I10"/>
  </mergeCells>
  <pageMargins left="0.7" right="0.7" top="0.75" bottom="0.75" header="0.3" footer="0.3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8</vt:i4>
      </vt:variant>
    </vt:vector>
  </HeadingPairs>
  <TitlesOfParts>
    <vt:vector size="8" baseType="lpstr">
      <vt:lpstr>tab opisowa1</vt:lpstr>
      <vt:lpstr>zest. zbiorcze</vt:lpstr>
      <vt:lpstr>GRUPA0</vt:lpstr>
      <vt:lpstr>ZEST. Z GRUNTÓW</vt:lpstr>
      <vt:lpstr>GRUPA1-2 </vt:lpstr>
      <vt:lpstr>GRUPA3-6</vt:lpstr>
      <vt:lpstr>GRUPA 7</vt:lpstr>
      <vt:lpstr>GRUPA8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Twoja nazwa użytkownika</dc:creator>
  <cp:lastModifiedBy>Twoja nazwa użytkownika</cp:lastModifiedBy>
  <cp:lastPrinted>2009-11-06T11:12:47Z</cp:lastPrinted>
  <dcterms:created xsi:type="dcterms:W3CDTF">2008-10-27T11:20:20Z</dcterms:created>
  <dcterms:modified xsi:type="dcterms:W3CDTF">2010-01-07T10:34:38Z</dcterms:modified>
</cp:coreProperties>
</file>